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698" activeTab="4"/>
  </bookViews>
  <sheets>
    <sheet name="3☆160km" sheetId="1" r:id="rId1"/>
    <sheet name="2☆120km" sheetId="2" r:id="rId2"/>
    <sheet name="1☆80km" sheetId="3" r:id="rId3"/>
    <sheet name="80km" sheetId="4" r:id="rId4"/>
    <sheet name="60km" sheetId="5" r:id="rId5"/>
    <sheet name="40km" sheetId="6" r:id="rId6"/>
    <sheet name="20km" sheetId="7" r:id="rId7"/>
  </sheets>
  <definedNames>
    <definedName name="_xlnm._FilterDatabase" localSheetId="5" hidden="1">'40km'!$O$1:$O$17</definedName>
    <definedName name="_xlnm.Print_Area" localSheetId="0">'3☆160km'!$A$2:$AB$51</definedName>
  </definedNames>
  <calcPr fullCalcOnLoad="1"/>
</workbook>
</file>

<file path=xl/sharedStrings.xml><?xml version="1.0" encoding="utf-8"?>
<sst xmlns="http://schemas.openxmlformats.org/spreadsheetml/2006/main" count="641" uniqueCount="326">
  <si>
    <t>出番</t>
  </si>
  <si>
    <t>選手名</t>
  </si>
  <si>
    <t>馬名</t>
  </si>
  <si>
    <t>所属</t>
  </si>
  <si>
    <t>FEI公認種目</t>
  </si>
  <si>
    <t>ゼッケン馬No</t>
  </si>
  <si>
    <t>JEF公認種目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</si>
  <si>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</si>
  <si>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</si>
  <si>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</si>
  <si>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</si>
  <si>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</si>
  <si>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</si>
  <si>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</si>
  <si>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</si>
  <si>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</si>
  <si>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</si>
  <si>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</si>
  <si>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Recovery T</t>
  </si>
  <si>
    <t>平均時速１０．９km/h、制限時間５時間３０分：ノービス最速タイム(参考)</t>
  </si>
  <si>
    <t>平均時速８km/h、制限時間５時間：最低タイム(参考)</t>
  </si>
  <si>
    <t>平均時速１３．３km/h、制限時間３時間：最速タイム(参考)</t>
  </si>
  <si>
    <t>Finish T</t>
  </si>
  <si>
    <t>Gender</t>
  </si>
  <si>
    <t>Year of Birth</t>
  </si>
  <si>
    <t>Club</t>
  </si>
  <si>
    <t>Breed</t>
  </si>
  <si>
    <t>Total</t>
  </si>
  <si>
    <t>Average</t>
  </si>
  <si>
    <t>Rank</t>
  </si>
  <si>
    <t>Cut Off Time</t>
  </si>
  <si>
    <t>強制休止</t>
  </si>
  <si>
    <t>平均時速１０km/h(参考)</t>
  </si>
  <si>
    <t>完走率</t>
  </si>
  <si>
    <t>％</t>
  </si>
  <si>
    <t>％</t>
  </si>
  <si>
    <t>FEI No</t>
  </si>
  <si>
    <t>平均時速８．９km/h(参考)</t>
  </si>
  <si>
    <t>平均時速８．６km/h、制限時間７時間：最低タイム(参考)</t>
  </si>
  <si>
    <t>出番</t>
  </si>
  <si>
    <t>平均時速６．７km/h、制限時間３時間：最低タイム(参考)</t>
  </si>
  <si>
    <t>平均時速１０km/h、制限時間２時間：最速タイム(参考)</t>
  </si>
  <si>
    <t>Signature</t>
  </si>
  <si>
    <t>審判長：</t>
  </si>
  <si>
    <t>Signature</t>
  </si>
  <si>
    <t>獣医団長：</t>
  </si>
  <si>
    <t>FEI(JEF) No</t>
  </si>
  <si>
    <t>Breed</t>
  </si>
  <si>
    <t>Total</t>
  </si>
  <si>
    <t>Average</t>
  </si>
  <si>
    <t>Rank</t>
  </si>
  <si>
    <t>Start T</t>
  </si>
  <si>
    <t>Ride T</t>
  </si>
  <si>
    <t>Out T</t>
  </si>
  <si>
    <t>Arrival T</t>
  </si>
  <si>
    <t>Speed</t>
  </si>
  <si>
    <t>Finish T</t>
  </si>
  <si>
    <t>Horse</t>
  </si>
  <si>
    <t>In T</t>
  </si>
  <si>
    <t>Puls</t>
  </si>
  <si>
    <t>Time</t>
  </si>
  <si>
    <t>KM/HR</t>
  </si>
  <si>
    <t>Rider</t>
  </si>
  <si>
    <t>Gender</t>
  </si>
  <si>
    <t>Year of Birth</t>
  </si>
  <si>
    <t>Recovery T</t>
  </si>
  <si>
    <t>平均時速９km/h(参考)</t>
  </si>
  <si>
    <t>Cut Off Time</t>
  </si>
  <si>
    <t>８０km競技</t>
  </si>
  <si>
    <t>FEI(JEF) No</t>
  </si>
  <si>
    <t>Breed</t>
  </si>
  <si>
    <t>Total</t>
  </si>
  <si>
    <t>Average</t>
  </si>
  <si>
    <t>Rank</t>
  </si>
  <si>
    <t>JEF No</t>
  </si>
  <si>
    <t>Breed</t>
  </si>
  <si>
    <t>Total</t>
  </si>
  <si>
    <t>Average</t>
  </si>
  <si>
    <t>Rank</t>
  </si>
  <si>
    <t>４０ｋｍトレーニングライド</t>
  </si>
  <si>
    <t>JEF No</t>
  </si>
  <si>
    <t>Breed</t>
  </si>
  <si>
    <t>Total</t>
  </si>
  <si>
    <t>Average</t>
  </si>
  <si>
    <t>Rank</t>
  </si>
  <si>
    <t>２０ｋｍトレーニングライド</t>
  </si>
  <si>
    <t>JEF No</t>
  </si>
  <si>
    <t>Breed</t>
  </si>
  <si>
    <t>JEF公認</t>
  </si>
  <si>
    <t>負担重量</t>
  </si>
  <si>
    <t>７５ｋｇ</t>
  </si>
  <si>
    <t>CEI3☆　１６０km競技</t>
  </si>
  <si>
    <t>１Leg　３７．５ｋｍ</t>
  </si>
  <si>
    <t>２Leg　３７．５ｋｍ(75km)</t>
  </si>
  <si>
    <t>平均時速１２km/h(参考)</t>
  </si>
  <si>
    <t>105CJ62</t>
  </si>
  <si>
    <t>ARAB</t>
  </si>
  <si>
    <t>アラビアンHR</t>
  </si>
  <si>
    <t>海老澤　潤</t>
  </si>
  <si>
    <t>アウグストゥス</t>
  </si>
  <si>
    <t>AUGUSTUS</t>
  </si>
  <si>
    <t>AHR</t>
  </si>
  <si>
    <t>Ebisawa Jun</t>
  </si>
  <si>
    <t>Gelding</t>
  </si>
  <si>
    <t>103KQ60</t>
  </si>
  <si>
    <t>小野　裕史</t>
  </si>
  <si>
    <t>レッド</t>
  </si>
  <si>
    <t>NOSLO'S LIGHTING STRIKES</t>
  </si>
  <si>
    <t>Ono Hirofumi</t>
  </si>
  <si>
    <t>104AI00</t>
  </si>
  <si>
    <t>ルイサンAHR</t>
  </si>
  <si>
    <t>Mare</t>
  </si>
  <si>
    <t>104AI01</t>
  </si>
  <si>
    <t>西垣　祐希</t>
  </si>
  <si>
    <t>サントスAHR</t>
  </si>
  <si>
    <t>NOSLO'S ＳＡＮTOS</t>
  </si>
  <si>
    <t>Nishigaki Yuki</t>
  </si>
  <si>
    <t>COC Time</t>
  </si>
  <si>
    <t>平均時速１４km/h(COC参考)</t>
  </si>
  <si>
    <t>FEI No</t>
  </si>
  <si>
    <t>Breed</t>
  </si>
  <si>
    <t>Total</t>
  </si>
  <si>
    <t>Average</t>
  </si>
  <si>
    <t>FEI　　　　　Rank</t>
  </si>
  <si>
    <t>Rider</t>
  </si>
  <si>
    <t>Gender</t>
  </si>
  <si>
    <t>Year of Birth</t>
  </si>
  <si>
    <t>Recovery T</t>
  </si>
  <si>
    <t>CEI2☆　１２０km競技</t>
  </si>
  <si>
    <r>
      <t>A</t>
    </r>
    <r>
      <rPr>
        <sz val="11"/>
        <rFont val="ＭＳ Ｐゴシック"/>
        <family val="3"/>
      </rPr>
      <t>RAB</t>
    </r>
  </si>
  <si>
    <t>中條　天</t>
  </si>
  <si>
    <t>Chujo Ten</t>
  </si>
  <si>
    <t>CEI1☆　８０km競技</t>
  </si>
  <si>
    <t>MIX</t>
  </si>
  <si>
    <t>JP MIX</t>
  </si>
  <si>
    <t>遠藤　乃理子</t>
  </si>
  <si>
    <t>Endo Noriko</t>
  </si>
  <si>
    <t>ムーンライト</t>
  </si>
  <si>
    <t>MOONLIGHT</t>
  </si>
  <si>
    <t>RCCI</t>
  </si>
  <si>
    <t>東武RC　　　クレイン</t>
  </si>
  <si>
    <t>TRCC</t>
  </si>
  <si>
    <t>げんじ</t>
  </si>
  <si>
    <t>GENJI</t>
  </si>
  <si>
    <t>RCｸﾚｲﾝ　　神奈川</t>
  </si>
  <si>
    <t>RCCK</t>
  </si>
  <si>
    <t>TB</t>
  </si>
  <si>
    <t>RCｸﾚｲﾝ　　伊奈</t>
  </si>
  <si>
    <r>
      <t>３Leg　３５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(110km)</t>
    </r>
  </si>
  <si>
    <r>
      <t>４Leg　３０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(140km)</t>
    </r>
  </si>
  <si>
    <r>
      <t>５Leg　２０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(160km)</t>
    </r>
  </si>
  <si>
    <r>
      <t>１Leg　３５</t>
    </r>
    <r>
      <rPr>
        <sz val="11"/>
        <rFont val="ＭＳ Ｐゴシック"/>
        <family val="3"/>
      </rPr>
      <t>km</t>
    </r>
  </si>
  <si>
    <r>
      <t>２Leg　３５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(70km)</t>
    </r>
  </si>
  <si>
    <r>
      <t>３Leg　３０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(100km)</t>
    </r>
  </si>
  <si>
    <r>
      <t>１Leg３０</t>
    </r>
    <r>
      <rPr>
        <sz val="11"/>
        <rFont val="ＭＳ Ｐゴシック"/>
        <family val="3"/>
      </rPr>
      <t>km</t>
    </r>
  </si>
  <si>
    <r>
      <t>１Leg２０</t>
    </r>
    <r>
      <rPr>
        <sz val="11"/>
        <rFont val="ＭＳ Ｐゴシック"/>
        <family val="3"/>
      </rPr>
      <t>km</t>
    </r>
  </si>
  <si>
    <r>
      <t>２Leg２０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(40km)</t>
    </r>
  </si>
  <si>
    <t>２０１７年11月１7日(金)～11月１9日(日)</t>
  </si>
  <si>
    <t>２０１７年11月１7日(金)～11月１9日(日)   世界選手権チャレンジ・カップCEI3☆　＆　伊豆パノラマ･ライド　2017年11月</t>
  </si>
  <si>
    <t>世界選手権チャレンジ・カップCEI3☆　＆　伊豆パノラマ･ライド　2017年11月</t>
  </si>
  <si>
    <t>山田　満</t>
  </si>
  <si>
    <t>Yamada Mitsuru</t>
  </si>
  <si>
    <t>アズ</t>
  </si>
  <si>
    <t>AZTRAL ATTRAKSHON</t>
  </si>
  <si>
    <t>Gelding</t>
  </si>
  <si>
    <t>JPN40026</t>
  </si>
  <si>
    <t>制限時間：８時間５３分（１7：０８)</t>
  </si>
  <si>
    <t>平川　弘美</t>
  </si>
  <si>
    <t>ムーン</t>
  </si>
  <si>
    <t>MOON</t>
  </si>
  <si>
    <t>Hirakawa Hiromi</t>
  </si>
  <si>
    <t>Mare</t>
  </si>
  <si>
    <t>荒木　克己</t>
  </si>
  <si>
    <t>MIX</t>
  </si>
  <si>
    <t>高鳥　綾子</t>
  </si>
  <si>
    <t>YUKITSUBAKI</t>
  </si>
  <si>
    <t>Takatori Ayako</t>
  </si>
  <si>
    <t>Gelding</t>
  </si>
  <si>
    <t>高鳥　勉</t>
  </si>
  <si>
    <t>制限時間：7時間（１４:４０）</t>
  </si>
  <si>
    <t>ノービス制限時間：５時間３０分～７時間（１３：１０～１４：４０）</t>
  </si>
  <si>
    <t>平川　俊彦</t>
  </si>
  <si>
    <r>
      <t>SP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DOSANKO</t>
    </r>
  </si>
  <si>
    <t>谷　邦彦</t>
  </si>
  <si>
    <t>勝太郎</t>
  </si>
  <si>
    <t>佐藤あゆみ</t>
  </si>
  <si>
    <t>名武　久継</t>
  </si>
  <si>
    <t>RCｸﾚｲﾝ　　伊奈</t>
  </si>
  <si>
    <t>RCCI</t>
  </si>
  <si>
    <t>RCｸﾚｲﾝ　東京</t>
  </si>
  <si>
    <t>RCCT</t>
  </si>
  <si>
    <t>ネイティブV</t>
  </si>
  <si>
    <t>NV</t>
  </si>
  <si>
    <t>阿部　祐一</t>
  </si>
  <si>
    <t>乗馬クラブ高崎</t>
  </si>
  <si>
    <t>TRC</t>
  </si>
  <si>
    <t>制限時間：２時間～３時間（９：１５～１０：１５）</t>
  </si>
  <si>
    <t>JEF６０ｋｍ競技</t>
  </si>
  <si>
    <t>制限時間：１２時間（２0：4０)</t>
  </si>
  <si>
    <t>制限時間：１３時間２０分（２２：３５)</t>
  </si>
  <si>
    <r>
      <t>１Leg</t>
    </r>
    <r>
      <rPr>
        <sz val="11"/>
        <rFont val="ＭＳ Ｐゴシック"/>
        <family val="3"/>
      </rPr>
      <t>30km</t>
    </r>
  </si>
  <si>
    <r>
      <t>２Leg</t>
    </r>
    <r>
      <rPr>
        <sz val="11"/>
        <rFont val="ＭＳ Ｐゴシック"/>
        <family val="3"/>
      </rPr>
      <t>30km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>km)</t>
    </r>
  </si>
  <si>
    <r>
      <t>３Leg</t>
    </r>
    <r>
      <rPr>
        <sz val="11"/>
        <rFont val="ＭＳ Ｐゴシック"/>
        <family val="3"/>
      </rPr>
      <t>20km</t>
    </r>
    <r>
      <rPr>
        <sz val="11"/>
        <rFont val="ＭＳ Ｐゴシック"/>
        <family val="3"/>
      </rPr>
      <t>(80km)</t>
    </r>
  </si>
  <si>
    <t>制限時間：９時間（１7：１５)</t>
  </si>
  <si>
    <t>Jan Stevens</t>
  </si>
  <si>
    <t>Thomas Timmons</t>
  </si>
  <si>
    <t>小林　勝幸</t>
  </si>
  <si>
    <t>制限時間：３時間～５時間（１０：５５～１２：５５）</t>
  </si>
  <si>
    <r>
      <t>１Leg３０</t>
    </r>
    <r>
      <rPr>
        <sz val="11"/>
        <rFont val="ＭＳ Ｐゴシック"/>
        <family val="3"/>
      </rPr>
      <t>km</t>
    </r>
  </si>
  <si>
    <r>
      <t>２Leg３０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(６０km)</t>
    </r>
  </si>
  <si>
    <r>
      <t>３Leg２０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(80km)</t>
    </r>
  </si>
  <si>
    <r>
      <t>D</t>
    </r>
    <r>
      <rPr>
        <sz val="11"/>
        <rFont val="ＭＳ Ｐゴシック"/>
        <family val="3"/>
      </rPr>
      <t>OSANKO</t>
    </r>
  </si>
  <si>
    <t>WAKABA</t>
  </si>
  <si>
    <t>Gelding</t>
  </si>
  <si>
    <t>MIX</t>
  </si>
  <si>
    <t>クッキー</t>
  </si>
  <si>
    <t>COOKIE</t>
  </si>
  <si>
    <t>豆次郎</t>
  </si>
  <si>
    <t>ＭＡＭＥＪＩＲＯ</t>
  </si>
  <si>
    <t>Aizawa　Marika</t>
  </si>
  <si>
    <t>中村　郷美</t>
  </si>
  <si>
    <t>長尾　嘉子</t>
  </si>
  <si>
    <t>Nagao Yoshiko</t>
  </si>
  <si>
    <t>Abe Yuuichi</t>
  </si>
  <si>
    <t>NOSLO'S LOUIE SON</t>
  </si>
  <si>
    <t>103BI17</t>
  </si>
  <si>
    <t>ARAB</t>
  </si>
  <si>
    <t>七野　友子</t>
  </si>
  <si>
    <t>ディアゴ</t>
  </si>
  <si>
    <t>WT DIEGO</t>
  </si>
  <si>
    <t>Shichino Tomoko</t>
  </si>
  <si>
    <t>Gelding</t>
  </si>
  <si>
    <t>永島　みのり</t>
  </si>
  <si>
    <t>Nagashima Minori</t>
  </si>
  <si>
    <t>Araki Katsumi</t>
  </si>
  <si>
    <t>ユキツバキ</t>
  </si>
  <si>
    <t>TROTTEUR</t>
  </si>
  <si>
    <t>サツキ</t>
  </si>
  <si>
    <t>SATSUKI</t>
  </si>
  <si>
    <t>Takatori Tsutomu</t>
  </si>
  <si>
    <t>Mare</t>
  </si>
  <si>
    <r>
      <t>1</t>
    </r>
    <r>
      <rPr>
        <sz val="11"/>
        <rFont val="ＭＳ Ｐゴシック"/>
        <family val="3"/>
      </rPr>
      <t>04OU63</t>
    </r>
  </si>
  <si>
    <t>シスコ</t>
  </si>
  <si>
    <t>CP TASK FORCE</t>
  </si>
  <si>
    <t>104AY98</t>
  </si>
  <si>
    <t>52/48</t>
  </si>
  <si>
    <t>56/56</t>
  </si>
  <si>
    <t>56/48</t>
  </si>
  <si>
    <t>52/52</t>
  </si>
  <si>
    <t>60/60</t>
  </si>
  <si>
    <t>若葉</t>
  </si>
  <si>
    <t>Hirakawa　Toshihiko</t>
  </si>
  <si>
    <t>伊藤　淑子</t>
  </si>
  <si>
    <t>Ito Toshiko</t>
  </si>
  <si>
    <t>KATSUTARO</t>
  </si>
  <si>
    <t>Tani　Kunihiko</t>
  </si>
  <si>
    <t>アイリーン</t>
  </si>
  <si>
    <t>IRENE</t>
  </si>
  <si>
    <t>Sato　Ayumi</t>
  </si>
  <si>
    <t>相沢　万里佳</t>
  </si>
  <si>
    <t>ヤチヨリッキー</t>
  </si>
  <si>
    <t>Natake　Hisatsugu</t>
  </si>
  <si>
    <t>ＹＡＣＨＩＹＯ　RICKEY</t>
  </si>
  <si>
    <t>サンキュウ</t>
  </si>
  <si>
    <t>Nakamura Satomi</t>
  </si>
  <si>
    <t>THANK YOU</t>
  </si>
  <si>
    <t>ゆきちゃん</t>
  </si>
  <si>
    <t>YUKICHAN</t>
  </si>
  <si>
    <t>フェートン</t>
  </si>
  <si>
    <t>PHAETON</t>
  </si>
  <si>
    <t>60/56</t>
  </si>
  <si>
    <t>-</t>
  </si>
  <si>
    <t>56/52</t>
  </si>
  <si>
    <t>56/52</t>
  </si>
  <si>
    <t>56/60</t>
  </si>
  <si>
    <t>52/44</t>
  </si>
  <si>
    <t>52/48</t>
  </si>
  <si>
    <t>56/56</t>
  </si>
  <si>
    <t>60/58</t>
  </si>
  <si>
    <t>44/44</t>
  </si>
  <si>
    <t>52/56</t>
  </si>
  <si>
    <t>48/48</t>
  </si>
  <si>
    <t>Rider</t>
  </si>
  <si>
    <t>58/50</t>
  </si>
  <si>
    <t>48/56</t>
  </si>
  <si>
    <t>60/60</t>
  </si>
  <si>
    <t>54/52</t>
  </si>
  <si>
    <t>60/56</t>
  </si>
  <si>
    <t>48/48</t>
  </si>
  <si>
    <t>56/60</t>
  </si>
  <si>
    <t>44/48</t>
  </si>
  <si>
    <t>50/50</t>
  </si>
  <si>
    <t>44/42</t>
  </si>
  <si>
    <t>64/60</t>
  </si>
  <si>
    <t>失権
FTQ-ME</t>
  </si>
  <si>
    <t>完走</t>
  </si>
  <si>
    <r>
      <t>失権
FTQ</t>
    </r>
    <r>
      <rPr>
        <sz val="11"/>
        <rFont val="ＭＳ Ｐゴシック"/>
        <family val="3"/>
      </rPr>
      <t>-GA</t>
    </r>
  </si>
  <si>
    <t>優勝</t>
  </si>
  <si>
    <t>2位</t>
  </si>
  <si>
    <t>柳沢　信</t>
  </si>
  <si>
    <t>小林　勝幸</t>
  </si>
  <si>
    <t>失権
FTQ-OT</t>
  </si>
  <si>
    <t>60/60</t>
  </si>
  <si>
    <t>52/52</t>
  </si>
  <si>
    <t>56/56</t>
  </si>
  <si>
    <t>64/60</t>
  </si>
  <si>
    <t>48/48</t>
  </si>
  <si>
    <t>60/62</t>
  </si>
  <si>
    <t>72/72</t>
  </si>
  <si>
    <t>62/64</t>
  </si>
  <si>
    <t>69/72</t>
  </si>
  <si>
    <t>56/60</t>
  </si>
  <si>
    <t>53/48</t>
  </si>
  <si>
    <t>52/56</t>
  </si>
  <si>
    <r>
      <t>４Leg　２０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(120km)</t>
    </r>
  </si>
  <si>
    <t>44/48</t>
  </si>
  <si>
    <r>
      <t>２Leg３０</t>
    </r>
    <r>
      <rPr>
        <sz val="11"/>
        <rFont val="ＭＳ Ｐゴシック"/>
        <family val="3"/>
      </rPr>
      <t>km</t>
    </r>
    <r>
      <rPr>
        <sz val="11"/>
        <rFont val="ＭＳ Ｐゴシック"/>
        <family val="3"/>
      </rPr>
      <t>(60km)</t>
    </r>
  </si>
  <si>
    <t>56/60</t>
  </si>
  <si>
    <t>52/56</t>
  </si>
  <si>
    <t>第2位</t>
  </si>
  <si>
    <t>失権
FTQ-GA</t>
  </si>
  <si>
    <t>棄権
RET</t>
  </si>
  <si>
    <t>64/56</t>
  </si>
  <si>
    <t>八ヶ岳LR</t>
  </si>
  <si>
    <t>ＹＬＲ</t>
  </si>
  <si>
    <t>ＹＬＲ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</si>
</sst>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  <numFmt numFmtId="185" formatCode="[$-F400]h:mm:ss\ AM/PM"/>
    <numFmt numFmtId="186" formatCode="0_);\(0\)"/>
    <numFmt numFmtId="187" formatCode="&quot;\&quot;#,##0_);\(&quot;\&quot;#,##0\)"/>
    <numFmt numFmtId="188" formatCode="[$-409]h:mm:ss\ AM/PM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22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1" fillId="21" borderId="2" applyNumberFormat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13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7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85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84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21" fontId="0" fillId="0" borderId="11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1" fontId="4" fillId="21" borderId="14" xfId="0" applyNumberFormat="1" applyFont="1" applyFill="1" applyBorder="1" applyAlignment="1">
      <alignment horizontal="right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 shrinkToFit="1"/>
    </xf>
    <xf numFmtId="21" fontId="0" fillId="0" borderId="0" xfId="0" applyNumberForma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21" fontId="0" fillId="0" borderId="33" xfId="0" applyNumberForma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21" fontId="0" fillId="0" borderId="35" xfId="0" applyNumberFormat="1" applyFill="1" applyBorder="1" applyAlignment="1">
      <alignment vertical="center" shrinkToFit="1"/>
    </xf>
    <xf numFmtId="21" fontId="0" fillId="0" borderId="36" xfId="0" applyNumberFormat="1" applyFill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0" fillId="0" borderId="25" xfId="0" applyFont="1" applyBorder="1" applyAlignment="1">
      <alignment horizontal="right" vertical="center" shrinkToFit="1"/>
    </xf>
    <xf numFmtId="0" fontId="0" fillId="0" borderId="37" xfId="0" applyFill="1" applyBorder="1" applyAlignment="1">
      <alignment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vertical="center" shrinkToFit="1"/>
    </xf>
    <xf numFmtId="21" fontId="0" fillId="0" borderId="41" xfId="0" applyNumberFormat="1" applyFill="1" applyBorder="1" applyAlignment="1">
      <alignment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41" xfId="0" applyNumberFormat="1" applyFont="1" applyFill="1" applyBorder="1" applyAlignment="1">
      <alignment horizontal="right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185" fontId="0" fillId="0" borderId="42" xfId="0" applyNumberFormat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85" fontId="0" fillId="0" borderId="0" xfId="0" applyNumberFormat="1" applyFill="1" applyBorder="1" applyAlignment="1">
      <alignment vertical="center" shrinkToFit="1"/>
    </xf>
    <xf numFmtId="46" fontId="0" fillId="0" borderId="0" xfId="0" applyNumberFormat="1" applyFill="1" applyBorder="1" applyAlignment="1">
      <alignment vertical="center" shrinkToFit="1"/>
    </xf>
    <xf numFmtId="185" fontId="0" fillId="0" borderId="0" xfId="0" applyNumberFormat="1" applyFill="1" applyBorder="1" applyAlignment="1">
      <alignment horizontal="right" vertical="center" shrinkToFit="1"/>
    </xf>
    <xf numFmtId="184" fontId="0" fillId="0" borderId="0" xfId="0" applyNumberFormat="1" applyFill="1" applyBorder="1" applyAlignment="1">
      <alignment horizontal="center" vertical="center" shrinkToFit="1"/>
    </xf>
    <xf numFmtId="185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1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46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9" fontId="0" fillId="0" borderId="0" xfId="0" applyNumberFormat="1" applyFont="1" applyFill="1" applyBorder="1" applyAlignment="1">
      <alignment horizontal="right" vertical="center" shrinkToFit="1"/>
    </xf>
    <xf numFmtId="9" fontId="0" fillId="0" borderId="25" xfId="0" applyNumberFormat="1" applyFont="1" applyFill="1" applyBorder="1" applyAlignment="1">
      <alignment vertical="center" shrinkToFit="1"/>
    </xf>
    <xf numFmtId="9" fontId="0" fillId="0" borderId="25" xfId="0" applyNumberFormat="1" applyFill="1" applyBorder="1" applyAlignment="1">
      <alignment vertical="center" shrinkToFit="1"/>
    </xf>
    <xf numFmtId="9" fontId="0" fillId="0" borderId="0" xfId="0" applyNumberFormat="1" applyFill="1" applyAlignment="1">
      <alignment vertical="center" shrinkToFit="1"/>
    </xf>
    <xf numFmtId="21" fontId="0" fillId="0" borderId="43" xfId="0" applyNumberFormat="1" applyFill="1" applyBorder="1" applyAlignment="1">
      <alignment horizontal="center" vertical="center" shrinkToFit="1"/>
    </xf>
    <xf numFmtId="184" fontId="0" fillId="0" borderId="44" xfId="0" applyNumberFormat="1" applyFill="1" applyBorder="1" applyAlignment="1">
      <alignment horizontal="center" vertical="center" shrinkToFit="1"/>
    </xf>
    <xf numFmtId="184" fontId="0" fillId="0" borderId="45" xfId="0" applyNumberFormat="1" applyFill="1" applyBorder="1" applyAlignment="1">
      <alignment horizontal="center" vertical="center" shrinkToFit="1"/>
    </xf>
    <xf numFmtId="184" fontId="0" fillId="0" borderId="30" xfId="0" applyNumberForma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21" fontId="0" fillId="0" borderId="47" xfId="0" applyNumberFormat="1" applyFill="1" applyBorder="1" applyAlignment="1">
      <alignment horizontal="center" vertical="center" shrinkToFit="1"/>
    </xf>
    <xf numFmtId="21" fontId="0" fillId="0" borderId="48" xfId="0" applyNumberForma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49" xfId="0" applyFont="1" applyBorder="1" applyAlignment="1">
      <alignment horizontal="center" vertical="center" wrapText="1" shrinkToFit="1"/>
    </xf>
    <xf numFmtId="0" fontId="27" fillId="0" borderId="31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6" fontId="0" fillId="0" borderId="53" xfId="0" applyNumberFormat="1" applyFill="1" applyBorder="1" applyAlignment="1">
      <alignment horizontal="center" vertical="center" shrinkToFit="1"/>
    </xf>
    <xf numFmtId="46" fontId="0" fillId="0" borderId="54" xfId="0" applyNumberFormat="1" applyFill="1" applyBorder="1" applyAlignment="1">
      <alignment horizontal="center" vertical="center" shrinkToFit="1"/>
    </xf>
    <xf numFmtId="46" fontId="0" fillId="0" borderId="55" xfId="0" applyNumberFormat="1" applyFill="1" applyBorder="1" applyAlignment="1">
      <alignment horizontal="center" vertical="center" shrinkToFit="1"/>
    </xf>
    <xf numFmtId="46" fontId="0" fillId="0" borderId="56" xfId="0" applyNumberFormat="1" applyFill="1" applyBorder="1" applyAlignment="1">
      <alignment horizontal="center" vertical="center" shrinkToFit="1"/>
    </xf>
    <xf numFmtId="0" fontId="0" fillId="0" borderId="30" xfId="0" applyNumberFormat="1" applyFill="1" applyBorder="1" applyAlignment="1">
      <alignment horizontal="center" vertical="center" shrinkToFit="1"/>
    </xf>
    <xf numFmtId="0" fontId="0" fillId="0" borderId="56" xfId="0" applyNumberFormat="1" applyFill="1" applyBorder="1" applyAlignment="1">
      <alignment horizontal="center" vertical="center" shrinkToFit="1"/>
    </xf>
    <xf numFmtId="0" fontId="4" fillId="21" borderId="56" xfId="0" applyNumberFormat="1" applyFont="1" applyFill="1" applyBorder="1" applyAlignment="1">
      <alignment horizontal="center" vertical="center" shrinkToFit="1"/>
    </xf>
    <xf numFmtId="0" fontId="4" fillId="21" borderId="30" xfId="0" applyNumberFormat="1" applyFont="1" applyFill="1" applyBorder="1" applyAlignment="1">
      <alignment horizontal="center" vertical="center" shrinkToFit="1"/>
    </xf>
    <xf numFmtId="46" fontId="0" fillId="0" borderId="50" xfId="0" applyNumberFormat="1" applyFill="1" applyBorder="1" applyAlignment="1">
      <alignment horizontal="center" vertical="center" shrinkToFit="1"/>
    </xf>
    <xf numFmtId="46" fontId="0" fillId="0" borderId="51" xfId="0" applyNumberFormat="1" applyFill="1" applyBorder="1" applyAlignment="1">
      <alignment horizontal="center" vertical="center" shrinkToFit="1"/>
    </xf>
    <xf numFmtId="46" fontId="0" fillId="0" borderId="52" xfId="0" applyNumberFormat="1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wrapText="1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21" fontId="0" fillId="0" borderId="33" xfId="0" applyNumberFormat="1" applyFill="1" applyBorder="1" applyAlignment="1">
      <alignment horizontal="center" shrinkToFit="1"/>
    </xf>
    <xf numFmtId="0" fontId="0" fillId="0" borderId="25" xfId="0" applyFill="1" applyBorder="1" applyAlignment="1">
      <alignment horizontal="center"/>
    </xf>
    <xf numFmtId="0" fontId="3" fillId="0" borderId="34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28" fillId="0" borderId="4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21" fontId="0" fillId="0" borderId="60" xfId="0" applyNumberFormat="1" applyFont="1" applyFill="1" applyBorder="1" applyAlignment="1">
      <alignment horizontal="center" vertical="center" shrinkToFit="1"/>
    </xf>
    <xf numFmtId="21" fontId="0" fillId="0" borderId="61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wrapText="1" shrinkToFit="1"/>
    </xf>
    <xf numFmtId="0" fontId="0" fillId="0" borderId="48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4" fillId="21" borderId="67" xfId="0" applyNumberFormat="1" applyFont="1" applyFill="1" applyBorder="1" applyAlignment="1">
      <alignment horizontal="center" vertical="center" wrapText="1" shrinkToFit="1"/>
    </xf>
    <xf numFmtId="0" fontId="4" fillId="21" borderId="30" xfId="0" applyNumberFormat="1" applyFont="1" applyFill="1" applyBorder="1" applyAlignment="1">
      <alignment horizontal="center" vertical="center" wrapText="1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46" fontId="0" fillId="0" borderId="53" xfId="0" applyNumberFormat="1" applyFill="1" applyBorder="1" applyAlignment="1">
      <alignment horizontal="center" vertical="center" shrinkToFit="1"/>
    </xf>
    <xf numFmtId="46" fontId="0" fillId="0" borderId="54" xfId="0" applyNumberFormat="1" applyFill="1" applyBorder="1" applyAlignment="1">
      <alignment horizontal="center" vertical="center" shrinkToFit="1"/>
    </xf>
    <xf numFmtId="46" fontId="0" fillId="0" borderId="55" xfId="0" applyNumberForma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4" fillId="0" borderId="56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wrapText="1" shrinkToFit="1"/>
    </xf>
    <xf numFmtId="184" fontId="0" fillId="0" borderId="34" xfId="0" applyNumberFormat="1" applyFill="1" applyBorder="1" applyAlignment="1">
      <alignment horizontal="center" vertical="center" shrinkToFit="1"/>
    </xf>
    <xf numFmtId="184" fontId="0" fillId="0" borderId="49" xfId="0" applyNumberFormat="1" applyFill="1" applyBorder="1" applyAlignment="1">
      <alignment horizontal="center" vertical="center" shrinkToFit="1"/>
    </xf>
    <xf numFmtId="184" fontId="0" fillId="0" borderId="30" xfId="0" applyNumberForma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67" xfId="0" applyNumberFormat="1" applyFill="1" applyBorder="1" applyAlignment="1">
      <alignment horizontal="center" vertical="center" shrinkToFit="1"/>
    </xf>
    <xf numFmtId="0" fontId="0" fillId="0" borderId="30" xfId="0" applyNumberForma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 shrinkToFit="1"/>
    </xf>
    <xf numFmtId="0" fontId="28" fillId="0" borderId="4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wrapText="1" shrinkToFit="1"/>
    </xf>
    <xf numFmtId="0" fontId="28" fillId="0" borderId="30" xfId="0" applyFont="1" applyBorder="1" applyAlignment="1">
      <alignment horizontal="center" vertical="center" wrapText="1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28" fillId="0" borderId="49" xfId="0" applyFont="1" applyBorder="1" applyAlignment="1">
      <alignment horizontal="center" vertical="center" wrapText="1" shrinkToFit="1"/>
    </xf>
    <xf numFmtId="0" fontId="28" fillId="0" borderId="30" xfId="0" applyFont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53</xdr:row>
      <xdr:rowOff>0</xdr:rowOff>
    </xdr:from>
    <xdr:to>
      <xdr:col>7</xdr:col>
      <xdr:colOff>390525</xdr:colOff>
      <xdr:row>53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9229725"/>
          <a:ext cx="4429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142875</xdr:rowOff>
    </xdr:from>
    <xdr:to>
      <xdr:col>7</xdr:col>
      <xdr:colOff>390525</xdr:colOff>
      <xdr:row>3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314325"/>
          <a:ext cx="442912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0</xdr:rowOff>
    </xdr:from>
    <xdr:to>
      <xdr:col>7</xdr:col>
      <xdr:colOff>390525</xdr:colOff>
      <xdr:row>33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5772150"/>
          <a:ext cx="4429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142875"/>
          <a:ext cx="442912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7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8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10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7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8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0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1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2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13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1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2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9525</xdr:colOff>
      <xdr:row>3</xdr:row>
      <xdr:rowOff>38100</xdr:rowOff>
    </xdr:to>
    <xdr:sp>
      <xdr:nvSpPr>
        <xdr:cNvPr id="13" name="WordArt 1"/>
        <xdr:cNvSpPr>
          <a:spLocks/>
        </xdr:cNvSpPr>
      </xdr:nvSpPr>
      <xdr:spPr>
        <a:xfrm>
          <a:off x="104775" y="142875"/>
          <a:ext cx="4048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PageLayoutView="0" workbookViewId="0" topLeftCell="A4">
      <selection activeCell="R26" sqref="R26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625" style="13" customWidth="1"/>
    <col min="10" max="10" width="9.625" style="13" hidden="1" customWidth="1"/>
    <col min="11" max="11" width="9.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9.00390625" style="16" customWidth="1"/>
    <col min="18" max="18" width="8.875" style="13" customWidth="1"/>
    <col min="19" max="19" width="4.125" style="13" hidden="1" customWidth="1"/>
    <col min="20" max="20" width="9.00390625" style="16" customWidth="1"/>
    <col min="21" max="21" width="9.00390625" style="13" customWidth="1"/>
    <col min="22" max="22" width="8.25390625" style="13" hidden="1" customWidth="1"/>
    <col min="23" max="23" width="8.625" style="13" hidden="1" customWidth="1"/>
    <col min="24" max="24" width="3.125" style="13" hidden="1" customWidth="1"/>
    <col min="25" max="25" width="9.00390625" style="16" customWidth="1"/>
    <col min="26" max="26" width="12.625" style="13" customWidth="1"/>
    <col min="27" max="27" width="0.12890625" style="13" hidden="1" customWidth="1"/>
    <col min="28" max="28" width="12.625" style="13" customWidth="1"/>
    <col min="29" max="16384" width="9.00390625" style="13" customWidth="1"/>
  </cols>
  <sheetData>
    <row r="1" ht="13.5">
      <c r="Y1" s="13" t="s">
        <v>42</v>
      </c>
    </row>
    <row r="2" spans="1:28" ht="13.5">
      <c r="A2" s="204" t="s">
        <v>91</v>
      </c>
      <c r="B2" s="204"/>
      <c r="C2" s="204"/>
      <c r="D2" s="204"/>
      <c r="E2" s="204"/>
      <c r="F2" s="205" t="s">
        <v>4</v>
      </c>
      <c r="G2" s="205"/>
      <c r="H2" s="206" t="s">
        <v>199</v>
      </c>
      <c r="I2" s="206"/>
      <c r="J2" s="206"/>
      <c r="K2" s="206"/>
      <c r="L2" s="206"/>
      <c r="N2" s="13"/>
      <c r="Q2" s="13"/>
      <c r="T2" s="13"/>
      <c r="Y2" s="59" t="s">
        <v>43</v>
      </c>
      <c r="Z2" s="168" t="s">
        <v>204</v>
      </c>
      <c r="AA2" s="168"/>
      <c r="AB2" s="168"/>
    </row>
    <row r="3" spans="1:26" ht="13.5">
      <c r="A3" s="204"/>
      <c r="B3" s="204"/>
      <c r="C3" s="204"/>
      <c r="D3" s="204"/>
      <c r="E3" s="204"/>
      <c r="F3" s="208" t="s">
        <v>89</v>
      </c>
      <c r="G3" s="208"/>
      <c r="H3" s="16" t="s">
        <v>90</v>
      </c>
      <c r="M3" s="56"/>
      <c r="N3" s="56"/>
      <c r="O3" s="56"/>
      <c r="P3" s="56"/>
      <c r="Q3" s="56"/>
      <c r="R3" s="56"/>
      <c r="T3" s="13"/>
      <c r="U3" s="53"/>
      <c r="Y3" s="13" t="s">
        <v>44</v>
      </c>
      <c r="Z3" s="16"/>
    </row>
    <row r="4" spans="1:28" ht="14.25" thickBot="1">
      <c r="A4" s="207" t="s">
        <v>158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57"/>
      <c r="Q4" s="54" t="s">
        <v>33</v>
      </c>
      <c r="R4" s="57"/>
      <c r="S4" s="57"/>
      <c r="T4" s="118">
        <v>0.33</v>
      </c>
      <c r="U4" s="34"/>
      <c r="V4" s="34"/>
      <c r="W4" s="34"/>
      <c r="X4" s="34"/>
      <c r="Y4" s="61" t="s">
        <v>45</v>
      </c>
      <c r="Z4" s="169" t="s">
        <v>205</v>
      </c>
      <c r="AA4" s="169"/>
      <c r="AB4" s="169"/>
    </row>
    <row r="5" spans="1:28" ht="13.5">
      <c r="A5" s="195" t="s">
        <v>0</v>
      </c>
      <c r="B5" s="199" t="s">
        <v>5</v>
      </c>
      <c r="C5" s="138" t="s">
        <v>36</v>
      </c>
      <c r="D5" s="139"/>
      <c r="E5" s="42" t="s">
        <v>36</v>
      </c>
      <c r="F5" s="43" t="s">
        <v>26</v>
      </c>
      <c r="G5" s="202" t="s">
        <v>3</v>
      </c>
      <c r="H5" s="185" t="s">
        <v>92</v>
      </c>
      <c r="I5" s="186"/>
      <c r="J5" s="18"/>
      <c r="K5" s="185" t="s">
        <v>93</v>
      </c>
      <c r="L5" s="186"/>
      <c r="M5" s="18"/>
      <c r="N5" s="185" t="s">
        <v>148</v>
      </c>
      <c r="O5" s="186"/>
      <c r="P5" s="18"/>
      <c r="Q5" s="185" t="s">
        <v>149</v>
      </c>
      <c r="R5" s="186"/>
      <c r="S5" s="18"/>
      <c r="T5" s="185" t="s">
        <v>150</v>
      </c>
      <c r="U5" s="186"/>
      <c r="V5" s="18"/>
      <c r="W5" s="19"/>
      <c r="X5" s="20"/>
      <c r="Y5" s="127" t="s">
        <v>27</v>
      </c>
      <c r="Z5" s="184" t="s">
        <v>28</v>
      </c>
      <c r="AA5" s="21"/>
      <c r="AB5" s="187" t="s">
        <v>29</v>
      </c>
    </row>
    <row r="6" spans="1:28" ht="13.5">
      <c r="A6" s="196"/>
      <c r="B6" s="200"/>
      <c r="C6" s="191" t="s">
        <v>1</v>
      </c>
      <c r="D6" s="192"/>
      <c r="E6" s="191" t="s">
        <v>2</v>
      </c>
      <c r="F6" s="192"/>
      <c r="G6" s="203"/>
      <c r="H6" s="22" t="s">
        <v>7</v>
      </c>
      <c r="I6" s="23" t="s">
        <v>8</v>
      </c>
      <c r="J6" s="24"/>
      <c r="K6" s="22" t="s">
        <v>9</v>
      </c>
      <c r="L6" s="23" t="s">
        <v>8</v>
      </c>
      <c r="M6" s="24"/>
      <c r="N6" s="22" t="s">
        <v>9</v>
      </c>
      <c r="O6" s="23" t="s">
        <v>8</v>
      </c>
      <c r="P6" s="24"/>
      <c r="Q6" s="22" t="s">
        <v>9</v>
      </c>
      <c r="R6" s="23" t="s">
        <v>8</v>
      </c>
      <c r="S6" s="24"/>
      <c r="T6" s="22" t="s">
        <v>9</v>
      </c>
      <c r="U6" s="23" t="s">
        <v>8</v>
      </c>
      <c r="V6" s="24"/>
      <c r="W6" s="24"/>
      <c r="X6" s="25"/>
      <c r="Y6" s="128"/>
      <c r="Z6" s="180"/>
      <c r="AA6" s="26"/>
      <c r="AB6" s="188"/>
    </row>
    <row r="7" spans="1:28" ht="13.5">
      <c r="A7" s="196"/>
      <c r="B7" s="200"/>
      <c r="C7" s="191"/>
      <c r="D7" s="192"/>
      <c r="E7" s="191"/>
      <c r="F7" s="192"/>
      <c r="G7" s="203"/>
      <c r="H7" s="22" t="s">
        <v>10</v>
      </c>
      <c r="I7" s="23" t="s">
        <v>11</v>
      </c>
      <c r="J7" s="24"/>
      <c r="K7" s="22" t="s">
        <v>10</v>
      </c>
      <c r="L7" s="23" t="s">
        <v>11</v>
      </c>
      <c r="M7" s="24"/>
      <c r="N7" s="22" t="s">
        <v>10</v>
      </c>
      <c r="O7" s="23" t="s">
        <v>11</v>
      </c>
      <c r="P7" s="24"/>
      <c r="Q7" s="22" t="s">
        <v>10</v>
      </c>
      <c r="R7" s="23" t="s">
        <v>11</v>
      </c>
      <c r="S7" s="24"/>
      <c r="T7" s="22" t="s">
        <v>22</v>
      </c>
      <c r="U7" s="23" t="s">
        <v>11</v>
      </c>
      <c r="V7" s="24"/>
      <c r="W7" s="24"/>
      <c r="X7" s="25"/>
      <c r="Y7" s="128"/>
      <c r="Z7" s="180"/>
      <c r="AA7" s="26"/>
      <c r="AB7" s="188"/>
    </row>
    <row r="8" spans="1:28" ht="13.5">
      <c r="A8" s="197"/>
      <c r="B8" s="200"/>
      <c r="C8" s="191"/>
      <c r="D8" s="192"/>
      <c r="E8" s="191" t="s">
        <v>17</v>
      </c>
      <c r="F8" s="192"/>
      <c r="G8" s="203"/>
      <c r="H8" s="27" t="s">
        <v>12</v>
      </c>
      <c r="I8" s="193" t="s">
        <v>13</v>
      </c>
      <c r="J8" s="28"/>
      <c r="K8" s="27" t="s">
        <v>12</v>
      </c>
      <c r="L8" s="193" t="s">
        <v>13</v>
      </c>
      <c r="M8" s="28"/>
      <c r="N8" s="27" t="s">
        <v>12</v>
      </c>
      <c r="O8" s="193" t="s">
        <v>13</v>
      </c>
      <c r="P8" s="28"/>
      <c r="Q8" s="27" t="s">
        <v>12</v>
      </c>
      <c r="R8" s="193" t="s">
        <v>13</v>
      </c>
      <c r="S8" s="28"/>
      <c r="T8" s="27" t="s">
        <v>12</v>
      </c>
      <c r="U8" s="193" t="s">
        <v>13</v>
      </c>
      <c r="V8" s="28"/>
      <c r="W8" s="28"/>
      <c r="X8" s="33"/>
      <c r="Y8" s="128" t="s">
        <v>14</v>
      </c>
      <c r="Z8" s="180" t="s">
        <v>15</v>
      </c>
      <c r="AA8" s="29"/>
      <c r="AB8" s="189"/>
    </row>
    <row r="9" spans="1:28" ht="14.25" thickBot="1">
      <c r="A9" s="198"/>
      <c r="B9" s="201"/>
      <c r="C9" s="182" t="s">
        <v>16</v>
      </c>
      <c r="D9" s="183"/>
      <c r="E9" s="35" t="s">
        <v>23</v>
      </c>
      <c r="F9" s="36" t="s">
        <v>24</v>
      </c>
      <c r="G9" s="44" t="s">
        <v>25</v>
      </c>
      <c r="H9" s="1" t="s">
        <v>18</v>
      </c>
      <c r="I9" s="194"/>
      <c r="J9" s="30"/>
      <c r="K9" s="1" t="s">
        <v>18</v>
      </c>
      <c r="L9" s="194"/>
      <c r="M9" s="30"/>
      <c r="N9" s="1" t="s">
        <v>18</v>
      </c>
      <c r="O9" s="194"/>
      <c r="P9" s="30"/>
      <c r="Q9" s="1" t="s">
        <v>18</v>
      </c>
      <c r="R9" s="194"/>
      <c r="S9" s="30"/>
      <c r="T9" s="1" t="s">
        <v>18</v>
      </c>
      <c r="U9" s="194"/>
      <c r="V9" s="30"/>
      <c r="W9" s="30"/>
      <c r="X9" s="31"/>
      <c r="Y9" s="119"/>
      <c r="Z9" s="181"/>
      <c r="AA9" s="32"/>
      <c r="AB9" s="190"/>
    </row>
    <row r="10" spans="1:28" ht="13.5" customHeight="1">
      <c r="A10" s="132">
        <v>1</v>
      </c>
      <c r="B10" s="135">
        <v>1</v>
      </c>
      <c r="C10" s="178">
        <v>10137342</v>
      </c>
      <c r="D10" s="179"/>
      <c r="E10" s="68" t="s">
        <v>95</v>
      </c>
      <c r="F10" s="69" t="s">
        <v>96</v>
      </c>
      <c r="G10" s="170" t="s">
        <v>97</v>
      </c>
      <c r="H10" s="3">
        <v>0.2604166666666667</v>
      </c>
      <c r="I10" s="12">
        <f>H12-H10</f>
        <v>0.09173611111111107</v>
      </c>
      <c r="J10" s="156">
        <f>I10/"01:00:00"</f>
        <v>2.2016666666666658</v>
      </c>
      <c r="K10" s="3">
        <f>H12+TIME(0,40,0)</f>
        <v>0.37993055555555555</v>
      </c>
      <c r="L10" s="4">
        <f>K12-K10</f>
        <v>0.10753472222222221</v>
      </c>
      <c r="M10" s="156">
        <f>L10/"01:00:00"</f>
        <v>2.580833333333333</v>
      </c>
      <c r="N10" s="40">
        <f>K12+TIME(0,40,0)</f>
        <v>0.5152430555555555</v>
      </c>
      <c r="O10" s="4">
        <f>N12-N10</f>
        <v>0.10554398148148159</v>
      </c>
      <c r="P10" s="156">
        <f>O10/"01:00:00"</f>
        <v>2.533055555555558</v>
      </c>
      <c r="Q10" s="40">
        <f>N12+TIME(0,50,0)</f>
        <v>0.6555092592592593</v>
      </c>
      <c r="R10" s="4">
        <f>Q12-Q10</f>
        <v>0.13511574074074073</v>
      </c>
      <c r="S10" s="156">
        <f>R10/"01:00:00"</f>
        <v>3.2427777777777775</v>
      </c>
      <c r="T10" s="40">
        <f>Q12+TIME(0,50,0)</f>
        <v>0.8253472222222222</v>
      </c>
      <c r="U10" s="4">
        <f>T11-T10</f>
        <v>0.07681712962962972</v>
      </c>
      <c r="V10" s="156">
        <f>U10/"01:00:00"</f>
        <v>1.8436111111111133</v>
      </c>
      <c r="W10" s="156" t="e">
        <f>#REF!/"01:00:00"</f>
        <v>#REF!</v>
      </c>
      <c r="X10" s="156" t="e">
        <f>#REF!/"01:00:00"</f>
        <v>#REF!</v>
      </c>
      <c r="Y10" s="127">
        <f>I10+L10+O10+R10+U10</f>
        <v>0.5167476851851853</v>
      </c>
      <c r="Z10" s="120">
        <f>160/AA10</f>
        <v>12.90120276838309</v>
      </c>
      <c r="AA10" s="156">
        <f>Y10/"01:00:00"</f>
        <v>12.401944444444448</v>
      </c>
      <c r="AB10" s="174" t="s">
        <v>297</v>
      </c>
    </row>
    <row r="11" spans="1:28" ht="13.5" customHeight="1">
      <c r="A11" s="133"/>
      <c r="B11" s="136"/>
      <c r="C11" s="142" t="s">
        <v>98</v>
      </c>
      <c r="D11" s="143"/>
      <c r="E11" s="142" t="s">
        <v>99</v>
      </c>
      <c r="F11" s="143"/>
      <c r="G11" s="171"/>
      <c r="H11" s="6">
        <v>0.34891203703703705</v>
      </c>
      <c r="I11" s="7">
        <f>37.5/J10</f>
        <v>17.0325510976533</v>
      </c>
      <c r="J11" s="157"/>
      <c r="K11" s="6">
        <v>0.48160879629629627</v>
      </c>
      <c r="L11" s="7">
        <f>37.5/M10</f>
        <v>14.530190506942203</v>
      </c>
      <c r="M11" s="157"/>
      <c r="N11" s="8">
        <v>0.6159837962962963</v>
      </c>
      <c r="O11" s="7">
        <f>35/P10</f>
        <v>13.81730452900536</v>
      </c>
      <c r="P11" s="157"/>
      <c r="Q11" s="8">
        <v>0.7847106481481482</v>
      </c>
      <c r="R11" s="7">
        <f>30/S10</f>
        <v>9.251327736851122</v>
      </c>
      <c r="S11" s="157"/>
      <c r="T11" s="38">
        <v>0.902164351851852</v>
      </c>
      <c r="U11" s="7">
        <f>20/V10</f>
        <v>10.84827482296217</v>
      </c>
      <c r="V11" s="157"/>
      <c r="W11" s="157"/>
      <c r="X11" s="157"/>
      <c r="Y11" s="128"/>
      <c r="Z11" s="121"/>
      <c r="AA11" s="157"/>
      <c r="AB11" s="166"/>
    </row>
    <row r="12" spans="1:28" ht="13.5" customHeight="1">
      <c r="A12" s="133"/>
      <c r="B12" s="136"/>
      <c r="C12" s="142"/>
      <c r="D12" s="143"/>
      <c r="E12" s="124" t="s">
        <v>100</v>
      </c>
      <c r="F12" s="125"/>
      <c r="G12" s="172" t="s">
        <v>101</v>
      </c>
      <c r="H12" s="9">
        <v>0.35215277777777776</v>
      </c>
      <c r="I12" s="151" t="s">
        <v>246</v>
      </c>
      <c r="J12" s="157"/>
      <c r="K12" s="9">
        <v>0.48746527777777776</v>
      </c>
      <c r="L12" s="153" t="s">
        <v>283</v>
      </c>
      <c r="M12" s="157"/>
      <c r="N12" s="10">
        <v>0.6207870370370371</v>
      </c>
      <c r="O12" s="153" t="s">
        <v>305</v>
      </c>
      <c r="P12" s="157"/>
      <c r="Q12" s="10">
        <v>0.790625</v>
      </c>
      <c r="R12" s="153" t="s">
        <v>311</v>
      </c>
      <c r="S12" s="157"/>
      <c r="T12" s="39">
        <v>0.9088078703703704</v>
      </c>
      <c r="U12" s="153" t="s">
        <v>317</v>
      </c>
      <c r="V12" s="157"/>
      <c r="W12" s="157"/>
      <c r="X12" s="157"/>
      <c r="Y12" s="128"/>
      <c r="Z12" s="121"/>
      <c r="AA12" s="157"/>
      <c r="AB12" s="166"/>
    </row>
    <row r="13" spans="1:28" ht="14.25" thickBot="1">
      <c r="A13" s="134"/>
      <c r="B13" s="137"/>
      <c r="C13" s="130" t="s">
        <v>102</v>
      </c>
      <c r="D13" s="123"/>
      <c r="E13" s="35" t="s">
        <v>103</v>
      </c>
      <c r="F13" s="36">
        <v>2005</v>
      </c>
      <c r="G13" s="173"/>
      <c r="H13" s="2">
        <f>H12-H11</f>
        <v>0.0032407407407407107</v>
      </c>
      <c r="I13" s="152"/>
      <c r="J13" s="158"/>
      <c r="K13" s="2">
        <f>K12-K11</f>
        <v>0.00585648148148149</v>
      </c>
      <c r="L13" s="152"/>
      <c r="M13" s="158"/>
      <c r="N13" s="2">
        <f>N12-N11</f>
        <v>0.0048032407407407884</v>
      </c>
      <c r="O13" s="152"/>
      <c r="P13" s="158"/>
      <c r="Q13" s="2">
        <f>Q12-Q11</f>
        <v>0.005914351851851851</v>
      </c>
      <c r="R13" s="152"/>
      <c r="S13" s="158"/>
      <c r="T13" s="2">
        <f>T12-T11</f>
        <v>0.00664351851851841</v>
      </c>
      <c r="U13" s="152"/>
      <c r="V13" s="158"/>
      <c r="W13" s="158"/>
      <c r="X13" s="158"/>
      <c r="Y13" s="119"/>
      <c r="Z13" s="122"/>
      <c r="AA13" s="158"/>
      <c r="AB13" s="167"/>
    </row>
    <row r="14" spans="1:28" ht="13.5" customHeight="1">
      <c r="A14" s="132">
        <v>1</v>
      </c>
      <c r="B14" s="135">
        <v>6</v>
      </c>
      <c r="C14" s="138">
        <v>10106333</v>
      </c>
      <c r="D14" s="139"/>
      <c r="E14" s="46" t="s">
        <v>112</v>
      </c>
      <c r="F14" s="69" t="s">
        <v>96</v>
      </c>
      <c r="G14" s="140" t="s">
        <v>97</v>
      </c>
      <c r="H14" s="3">
        <v>0.2604166666666667</v>
      </c>
      <c r="I14" s="12">
        <f>H16-H14</f>
        <v>0.09240740740740738</v>
      </c>
      <c r="J14" s="156">
        <f>I14/"01:00:00"</f>
        <v>2.217777777777777</v>
      </c>
      <c r="K14" s="3">
        <f>H16+TIME(0,40,0)</f>
        <v>0.38060185185185186</v>
      </c>
      <c r="L14" s="4">
        <f>K16-K14</f>
        <v>0.10646990740740742</v>
      </c>
      <c r="M14" s="156">
        <f>L14/"01:00:00"</f>
        <v>2.555277777777778</v>
      </c>
      <c r="N14" s="40">
        <f>K16+TIME(0,40,0)</f>
        <v>0.5148495370370371</v>
      </c>
      <c r="O14" s="4">
        <f>N16-N14</f>
        <v>0.15234953703703702</v>
      </c>
      <c r="P14" s="156">
        <f>O14/"01:00:00"</f>
        <v>3.6563888888888885</v>
      </c>
      <c r="Q14" s="40">
        <f>N16+TIME(0,50,0)</f>
        <v>0.7019212962962963</v>
      </c>
      <c r="R14" s="4">
        <f>Q16-Q14</f>
        <v>0.12376157407407407</v>
      </c>
      <c r="S14" s="156">
        <f>R14/"01:00:00"</f>
        <v>2.9702777777777776</v>
      </c>
      <c r="T14" s="40">
        <f>Q16+TIME(0,50,0)</f>
        <v>0.8604050925925926</v>
      </c>
      <c r="U14" s="4">
        <f>T15-T14</f>
        <v>0.07371527777777787</v>
      </c>
      <c r="V14" s="156">
        <f>U14/"01:00:00"</f>
        <v>1.7691666666666688</v>
      </c>
      <c r="W14" s="156" t="e">
        <f>#REF!/"01:00:00"</f>
        <v>#REF!</v>
      </c>
      <c r="X14" s="156" t="e">
        <f>#REF!/"01:00:00"</f>
        <v>#REF!</v>
      </c>
      <c r="Y14" s="127">
        <f>I14+L14+O14+R14+U14</f>
        <v>0.5487037037037037</v>
      </c>
      <c r="Z14" s="120">
        <f>160/AA14</f>
        <v>12.149848126898414</v>
      </c>
      <c r="AA14" s="156">
        <f>Y14/"01:00:00"</f>
        <v>13.168888888888889</v>
      </c>
      <c r="AB14" s="174" t="s">
        <v>319</v>
      </c>
    </row>
    <row r="15" spans="1:28" ht="13.5" customHeight="1">
      <c r="A15" s="133"/>
      <c r="B15" s="136"/>
      <c r="C15" s="142" t="s">
        <v>113</v>
      </c>
      <c r="D15" s="143"/>
      <c r="E15" s="124" t="s">
        <v>114</v>
      </c>
      <c r="F15" s="125"/>
      <c r="G15" s="141"/>
      <c r="H15" s="6">
        <v>0.34888888888888886</v>
      </c>
      <c r="I15" s="7">
        <f>37.5/J14</f>
        <v>16.908817635270545</v>
      </c>
      <c r="J15" s="157"/>
      <c r="K15" s="6">
        <v>0.48208333333333336</v>
      </c>
      <c r="L15" s="7">
        <f>37.5/M14</f>
        <v>14.675508207413849</v>
      </c>
      <c r="M15" s="157"/>
      <c r="N15" s="8">
        <v>0.6620601851851852</v>
      </c>
      <c r="O15" s="7">
        <f>35/P14</f>
        <v>9.572285953050217</v>
      </c>
      <c r="P15" s="157"/>
      <c r="Q15" s="8">
        <v>0.8161458333333332</v>
      </c>
      <c r="R15" s="7">
        <f>30/S14</f>
        <v>10.100065463387264</v>
      </c>
      <c r="S15" s="157"/>
      <c r="T15" s="38">
        <v>0.9341203703703704</v>
      </c>
      <c r="U15" s="7">
        <f>20/V14</f>
        <v>11.304757418747043</v>
      </c>
      <c r="V15" s="157"/>
      <c r="W15" s="157"/>
      <c r="X15" s="157"/>
      <c r="Y15" s="128"/>
      <c r="Z15" s="121"/>
      <c r="AA15" s="157"/>
      <c r="AB15" s="166"/>
    </row>
    <row r="16" spans="1:28" ht="13.5" customHeight="1">
      <c r="A16" s="133"/>
      <c r="B16" s="136"/>
      <c r="C16" s="142"/>
      <c r="D16" s="143"/>
      <c r="E16" s="124" t="s">
        <v>115</v>
      </c>
      <c r="F16" s="125"/>
      <c r="G16" s="131" t="s">
        <v>101</v>
      </c>
      <c r="H16" s="9">
        <v>0.35282407407407407</v>
      </c>
      <c r="I16" s="151" t="s">
        <v>247</v>
      </c>
      <c r="J16" s="157"/>
      <c r="K16" s="9">
        <v>0.4870717592592593</v>
      </c>
      <c r="L16" s="153" t="s">
        <v>285</v>
      </c>
      <c r="M16" s="157"/>
      <c r="N16" s="10">
        <v>0.6671990740740741</v>
      </c>
      <c r="O16" s="153" t="s">
        <v>309</v>
      </c>
      <c r="P16" s="157"/>
      <c r="Q16" s="10">
        <v>0.8256828703703704</v>
      </c>
      <c r="R16" s="153" t="s">
        <v>304</v>
      </c>
      <c r="S16" s="157"/>
      <c r="T16" s="39">
        <v>0.9395023148148148</v>
      </c>
      <c r="U16" s="153" t="s">
        <v>318</v>
      </c>
      <c r="V16" s="157"/>
      <c r="W16" s="157"/>
      <c r="X16" s="157"/>
      <c r="Y16" s="128"/>
      <c r="Z16" s="121"/>
      <c r="AA16" s="157"/>
      <c r="AB16" s="166"/>
    </row>
    <row r="17" spans="1:28" ht="14.25" thickBot="1">
      <c r="A17" s="134"/>
      <c r="B17" s="137"/>
      <c r="C17" s="130" t="s">
        <v>116</v>
      </c>
      <c r="D17" s="123"/>
      <c r="E17" s="35" t="s">
        <v>103</v>
      </c>
      <c r="F17" s="36">
        <v>2005</v>
      </c>
      <c r="G17" s="129"/>
      <c r="H17" s="2">
        <f>H16-H15</f>
        <v>0.003935185185185208</v>
      </c>
      <c r="I17" s="152"/>
      <c r="J17" s="158"/>
      <c r="K17" s="2">
        <f>K16-K15</f>
        <v>0.00498842592592591</v>
      </c>
      <c r="L17" s="152"/>
      <c r="M17" s="158"/>
      <c r="N17" s="2">
        <f>N16-N15</f>
        <v>0.005138888888888915</v>
      </c>
      <c r="O17" s="152"/>
      <c r="P17" s="158"/>
      <c r="Q17" s="2">
        <f>Q16-Q15</f>
        <v>0.009537037037037122</v>
      </c>
      <c r="R17" s="152"/>
      <c r="S17" s="158"/>
      <c r="T17" s="2">
        <f>T16-T15</f>
        <v>0.005381944444444398</v>
      </c>
      <c r="U17" s="152"/>
      <c r="V17" s="158"/>
      <c r="W17" s="158"/>
      <c r="X17" s="158"/>
      <c r="Y17" s="119"/>
      <c r="Z17" s="122"/>
      <c r="AA17" s="158"/>
      <c r="AB17" s="167"/>
    </row>
    <row r="18" spans="1:28" ht="13.5">
      <c r="A18" s="132">
        <v>1</v>
      </c>
      <c r="B18" s="135">
        <v>4</v>
      </c>
      <c r="C18" s="138">
        <v>10068656</v>
      </c>
      <c r="D18" s="139"/>
      <c r="E18" s="42" t="s">
        <v>225</v>
      </c>
      <c r="F18" s="45" t="s">
        <v>226</v>
      </c>
      <c r="G18" s="140" t="s">
        <v>97</v>
      </c>
      <c r="H18" s="3">
        <v>0.2604166666666667</v>
      </c>
      <c r="I18" s="12">
        <f>H20-H18</f>
        <v>0.09189814814814812</v>
      </c>
      <c r="J18" s="156">
        <f>I18/"01:00:00"</f>
        <v>2.205555555555555</v>
      </c>
      <c r="K18" s="3">
        <f>H20+TIME(0,40,0)</f>
        <v>0.3800925925925926</v>
      </c>
      <c r="L18" s="4">
        <f>K20-K18</f>
        <v>0.10623842592592592</v>
      </c>
      <c r="M18" s="156">
        <f>L18/"01:00:00"</f>
        <v>2.549722222222222</v>
      </c>
      <c r="N18" s="40">
        <f>K20+TIME(0,40,0)</f>
        <v>0.5141087962962962</v>
      </c>
      <c r="O18" s="4">
        <f>N20-N18</f>
        <v>0.12231481481481488</v>
      </c>
      <c r="P18" s="156">
        <f>O18/"01:00:00"</f>
        <v>2.935555555555557</v>
      </c>
      <c r="Q18" s="40">
        <f>N20+TIME(0,50,0)</f>
        <v>0.6711458333333333</v>
      </c>
      <c r="R18" s="4">
        <f>Q20-Q18</f>
        <v>0.14870370370370367</v>
      </c>
      <c r="S18" s="156">
        <f>R18/"01:00:00"</f>
        <v>3.568888888888888</v>
      </c>
      <c r="T18" s="40">
        <f>Q20+TIME(0,50,0)</f>
        <v>0.8545717592592592</v>
      </c>
      <c r="U18" s="4">
        <f>T19-T18</f>
        <v>-0.8545717592592592</v>
      </c>
      <c r="V18" s="156">
        <f>U18/"01:00:00"</f>
        <v>-20.509722222222223</v>
      </c>
      <c r="W18" s="156" t="e">
        <f>#REF!/"01:00:00"</f>
        <v>#REF!</v>
      </c>
      <c r="X18" s="156" t="e">
        <f>#REF!/"01:00:00"</f>
        <v>#REF!</v>
      </c>
      <c r="Y18" s="127">
        <f>I18+L18+O18+R18+U18</f>
        <v>-0.38541666666666663</v>
      </c>
      <c r="Z18" s="120"/>
      <c r="AA18" s="156">
        <f>Y18/"01:00:00"</f>
        <v>-9.25</v>
      </c>
      <c r="AB18" s="165" t="s">
        <v>321</v>
      </c>
    </row>
    <row r="19" spans="1:28" ht="13.5" customHeight="1">
      <c r="A19" s="133"/>
      <c r="B19" s="136"/>
      <c r="C19" s="142" t="s">
        <v>227</v>
      </c>
      <c r="D19" s="143"/>
      <c r="E19" s="144" t="s">
        <v>228</v>
      </c>
      <c r="F19" s="145"/>
      <c r="G19" s="141"/>
      <c r="H19" s="6">
        <v>0.348900462962963</v>
      </c>
      <c r="I19" s="7">
        <f>37.5/J18</f>
        <v>17.002518891687664</v>
      </c>
      <c r="J19" s="157"/>
      <c r="K19" s="6">
        <v>0.48158564814814814</v>
      </c>
      <c r="L19" s="7">
        <f>37.5/M18</f>
        <v>14.707484475433056</v>
      </c>
      <c r="M19" s="157"/>
      <c r="N19" s="8">
        <v>0.6308796296296296</v>
      </c>
      <c r="O19" s="7">
        <f>35/P18</f>
        <v>11.922785768357299</v>
      </c>
      <c r="P19" s="157"/>
      <c r="Q19" s="8">
        <v>0.8154282407407408</v>
      </c>
      <c r="R19" s="7">
        <f>30/S18</f>
        <v>8.405977584059778</v>
      </c>
      <c r="S19" s="157"/>
      <c r="T19" s="38"/>
      <c r="U19" s="7"/>
      <c r="V19" s="157"/>
      <c r="W19" s="157"/>
      <c r="X19" s="157"/>
      <c r="Y19" s="128"/>
      <c r="Z19" s="121"/>
      <c r="AA19" s="157"/>
      <c r="AB19" s="166"/>
    </row>
    <row r="20" spans="1:28" ht="13.5" customHeight="1">
      <c r="A20" s="133"/>
      <c r="B20" s="136"/>
      <c r="C20" s="142"/>
      <c r="D20" s="143"/>
      <c r="E20" s="146" t="s">
        <v>229</v>
      </c>
      <c r="F20" s="147"/>
      <c r="G20" s="131" t="s">
        <v>101</v>
      </c>
      <c r="H20" s="9">
        <v>0.3523148148148148</v>
      </c>
      <c r="I20" s="151" t="s">
        <v>322</v>
      </c>
      <c r="J20" s="157"/>
      <c r="K20" s="9">
        <v>0.4863310185185185</v>
      </c>
      <c r="L20" s="153" t="s">
        <v>280</v>
      </c>
      <c r="M20" s="157"/>
      <c r="N20" s="10">
        <v>0.6364236111111111</v>
      </c>
      <c r="O20" s="153" t="s">
        <v>306</v>
      </c>
      <c r="P20" s="157"/>
      <c r="Q20" s="10">
        <v>0.819849537037037</v>
      </c>
      <c r="R20" s="153" t="s">
        <v>312</v>
      </c>
      <c r="S20" s="157"/>
      <c r="T20" s="39"/>
      <c r="U20" s="153"/>
      <c r="V20" s="157"/>
      <c r="W20" s="157"/>
      <c r="X20" s="157"/>
      <c r="Y20" s="128"/>
      <c r="Z20" s="121"/>
      <c r="AA20" s="157"/>
      <c r="AB20" s="166"/>
    </row>
    <row r="21" spans="1:28" ht="14.25" thickBot="1">
      <c r="A21" s="134"/>
      <c r="B21" s="137"/>
      <c r="C21" s="130" t="s">
        <v>230</v>
      </c>
      <c r="D21" s="123"/>
      <c r="E21" s="35" t="s">
        <v>231</v>
      </c>
      <c r="F21" s="36">
        <v>2004</v>
      </c>
      <c r="G21" s="129"/>
      <c r="H21" s="2">
        <f>H20-H19</f>
        <v>0.0034143518518517935</v>
      </c>
      <c r="I21" s="152"/>
      <c r="J21" s="158"/>
      <c r="K21" s="2">
        <f>K20-K19</f>
        <v>0.004745370370370372</v>
      </c>
      <c r="L21" s="152"/>
      <c r="M21" s="158"/>
      <c r="N21" s="2">
        <f>N20-N19</f>
        <v>0.005543981481481497</v>
      </c>
      <c r="O21" s="152"/>
      <c r="P21" s="158"/>
      <c r="Q21" s="2">
        <f>Q20-Q19</f>
        <v>0.004421296296296173</v>
      </c>
      <c r="R21" s="152"/>
      <c r="S21" s="158"/>
      <c r="T21" s="2">
        <f>T20-T19</f>
        <v>0</v>
      </c>
      <c r="U21" s="152"/>
      <c r="V21" s="158"/>
      <c r="W21" s="158"/>
      <c r="X21" s="158"/>
      <c r="Y21" s="119"/>
      <c r="Z21" s="122"/>
      <c r="AA21" s="158"/>
      <c r="AB21" s="167"/>
    </row>
    <row r="22" spans="1:28" ht="13.5">
      <c r="A22" s="132">
        <v>1</v>
      </c>
      <c r="B22" s="135">
        <v>2</v>
      </c>
      <c r="C22" s="138">
        <v>10035963</v>
      </c>
      <c r="D22" s="126"/>
      <c r="E22" s="46" t="s">
        <v>109</v>
      </c>
      <c r="F22" s="69" t="s">
        <v>96</v>
      </c>
      <c r="G22" s="140" t="s">
        <v>97</v>
      </c>
      <c r="H22" s="3">
        <v>0.2604166666666667</v>
      </c>
      <c r="I22" s="12">
        <f>H24-H22</f>
        <v>0.09487268518518516</v>
      </c>
      <c r="J22" s="156">
        <f>I22/"01:00:00"</f>
        <v>2.2769444444444438</v>
      </c>
      <c r="K22" s="3">
        <f>H24+TIME(0,40,0)</f>
        <v>0.38306712962962963</v>
      </c>
      <c r="L22" s="4">
        <f>K24-K22</f>
        <v>0.10644675925925923</v>
      </c>
      <c r="M22" s="156">
        <f>L22/"01:00:00"</f>
        <v>2.5547222222222215</v>
      </c>
      <c r="N22" s="40">
        <f>K24+TIME(0,40,0)</f>
        <v>0.5172916666666666</v>
      </c>
      <c r="O22" s="4">
        <f>N24-N22</f>
        <v>0.11556712962962967</v>
      </c>
      <c r="P22" s="156">
        <f>O22/"01:00:00"</f>
        <v>2.773611111111112</v>
      </c>
      <c r="Q22" s="40">
        <f>N24+TIME(0,50,0)</f>
        <v>0.6675810185185185</v>
      </c>
      <c r="R22" s="4">
        <f>Q24-Q22</f>
        <v>0.15574074074074085</v>
      </c>
      <c r="S22" s="156">
        <f>R22/"01:00:00"</f>
        <v>3.7377777777777803</v>
      </c>
      <c r="T22" s="40">
        <f>Q24+TIME(0,50,0)</f>
        <v>0.8580439814814815</v>
      </c>
      <c r="U22" s="4">
        <f>T23-T22</f>
        <v>-0.8580439814814815</v>
      </c>
      <c r="V22" s="156">
        <f>U22/"01:00:00"</f>
        <v>-20.59305555555556</v>
      </c>
      <c r="W22" s="156" t="e">
        <f>#REF!/"01:00:00"</f>
        <v>#REF!</v>
      </c>
      <c r="X22" s="156" t="e">
        <f>#REF!/"01:00:00"</f>
        <v>#REF!</v>
      </c>
      <c r="Y22" s="127">
        <f>I22+L22+O22+R22+U22</f>
        <v>-0.38541666666666663</v>
      </c>
      <c r="Z22" s="120"/>
      <c r="AA22" s="156">
        <f>Y22/"01:00:00"</f>
        <v>-9.25</v>
      </c>
      <c r="AB22" s="165" t="s">
        <v>321</v>
      </c>
    </row>
    <row r="23" spans="1:28" ht="13.5" customHeight="1">
      <c r="A23" s="133"/>
      <c r="B23" s="136"/>
      <c r="C23" s="142" t="s">
        <v>135</v>
      </c>
      <c r="D23" s="143"/>
      <c r="E23" s="124" t="s">
        <v>110</v>
      </c>
      <c r="F23" s="125"/>
      <c r="G23" s="141"/>
      <c r="H23" s="6">
        <v>0.34896990740740735</v>
      </c>
      <c r="I23" s="7">
        <f>37.5/J22</f>
        <v>16.469440039038677</v>
      </c>
      <c r="J23" s="157"/>
      <c r="K23" s="6">
        <v>0.4820486111111111</v>
      </c>
      <c r="L23" s="7">
        <f>37.5/M22</f>
        <v>14.678699575948682</v>
      </c>
      <c r="M23" s="157"/>
      <c r="N23" s="8">
        <v>0.627337962962963</v>
      </c>
      <c r="O23" s="7">
        <f>35/P22</f>
        <v>12.618928392588879</v>
      </c>
      <c r="P23" s="157"/>
      <c r="Q23" s="8">
        <v>0.8161805555555556</v>
      </c>
      <c r="R23" s="7">
        <f>30/S22</f>
        <v>8.026159334126035</v>
      </c>
      <c r="S23" s="157"/>
      <c r="T23" s="38"/>
      <c r="U23" s="7"/>
      <c r="V23" s="157"/>
      <c r="W23" s="157"/>
      <c r="X23" s="157"/>
      <c r="Y23" s="128"/>
      <c r="Z23" s="121"/>
      <c r="AA23" s="157"/>
      <c r="AB23" s="166"/>
    </row>
    <row r="24" spans="1:28" ht="13.5" customHeight="1">
      <c r="A24" s="133"/>
      <c r="B24" s="136"/>
      <c r="C24" s="142"/>
      <c r="D24" s="143"/>
      <c r="E24" s="124" t="s">
        <v>224</v>
      </c>
      <c r="F24" s="125"/>
      <c r="G24" s="131" t="s">
        <v>101</v>
      </c>
      <c r="H24" s="9">
        <v>0.35528935185185184</v>
      </c>
      <c r="I24" s="151" t="s">
        <v>249</v>
      </c>
      <c r="J24" s="157"/>
      <c r="K24" s="9">
        <v>0.48951388888888886</v>
      </c>
      <c r="L24" s="153" t="s">
        <v>273</v>
      </c>
      <c r="M24" s="157"/>
      <c r="N24" s="10">
        <v>0.6328587962962963</v>
      </c>
      <c r="O24" s="153" t="s">
        <v>307</v>
      </c>
      <c r="P24" s="157"/>
      <c r="Q24" s="10">
        <v>0.8233217592592593</v>
      </c>
      <c r="R24" s="153" t="s">
        <v>274</v>
      </c>
      <c r="S24" s="157"/>
      <c r="T24" s="39"/>
      <c r="U24" s="153"/>
      <c r="V24" s="157"/>
      <c r="W24" s="157"/>
      <c r="X24" s="157"/>
      <c r="Y24" s="128"/>
      <c r="Z24" s="121"/>
      <c r="AA24" s="157"/>
      <c r="AB24" s="166"/>
    </row>
    <row r="25" spans="1:28" ht="14.25" thickBot="1">
      <c r="A25" s="134"/>
      <c r="B25" s="137"/>
      <c r="C25" s="130" t="s">
        <v>136</v>
      </c>
      <c r="D25" s="123"/>
      <c r="E25" s="35" t="s">
        <v>103</v>
      </c>
      <c r="F25" s="36">
        <v>2004</v>
      </c>
      <c r="G25" s="129"/>
      <c r="H25" s="2">
        <f>H24-H23</f>
        <v>0.006319444444444489</v>
      </c>
      <c r="I25" s="152"/>
      <c r="J25" s="158"/>
      <c r="K25" s="2">
        <f>K24-K23</f>
        <v>0.007465277777777779</v>
      </c>
      <c r="L25" s="152"/>
      <c r="M25" s="158"/>
      <c r="N25" s="2">
        <f>N24-N23</f>
        <v>0.005520833333333308</v>
      </c>
      <c r="O25" s="152"/>
      <c r="P25" s="158"/>
      <c r="Q25" s="2">
        <f>Q24-Q23</f>
        <v>0.007141203703703747</v>
      </c>
      <c r="R25" s="152"/>
      <c r="S25" s="158"/>
      <c r="T25" s="2">
        <f>T24-T23</f>
        <v>0</v>
      </c>
      <c r="U25" s="152"/>
      <c r="V25" s="158"/>
      <c r="W25" s="158"/>
      <c r="X25" s="158"/>
      <c r="Y25" s="119"/>
      <c r="Z25" s="122"/>
      <c r="AA25" s="158"/>
      <c r="AB25" s="167"/>
    </row>
    <row r="26" spans="1:28" ht="13.5">
      <c r="A26" s="132">
        <v>1</v>
      </c>
      <c r="B26" s="135">
        <v>3</v>
      </c>
      <c r="C26" s="138">
        <v>10128258</v>
      </c>
      <c r="D26" s="139"/>
      <c r="E26" s="46" t="s">
        <v>104</v>
      </c>
      <c r="F26" s="69" t="s">
        <v>96</v>
      </c>
      <c r="G26" s="140" t="s">
        <v>97</v>
      </c>
      <c r="H26" s="3">
        <v>0.2604166666666667</v>
      </c>
      <c r="I26" s="12">
        <f>H28-H26</f>
        <v>0.0912384259259259</v>
      </c>
      <c r="J26" s="156">
        <f>I26/"01:00:00"</f>
        <v>2.1897222222222217</v>
      </c>
      <c r="K26" s="3">
        <f>H28+TIME(0,40,0)</f>
        <v>0.3794328703703704</v>
      </c>
      <c r="L26" s="4">
        <f>K28-K26</f>
        <v>0.10509259259259257</v>
      </c>
      <c r="M26" s="156">
        <f>L26/"01:00:00"</f>
        <v>2.5222222222222217</v>
      </c>
      <c r="N26" s="40">
        <f>K28+TIME(0,40,0)</f>
        <v>0.5123032407407407</v>
      </c>
      <c r="O26" s="4">
        <f>N28-N26</f>
        <v>0.10818287037037044</v>
      </c>
      <c r="P26" s="156">
        <f>O26/"01:00:00"</f>
        <v>2.5963888888888906</v>
      </c>
      <c r="Q26" s="40">
        <f>N28+TIME(0,50,0)</f>
        <v>0.6552083333333334</v>
      </c>
      <c r="R26" s="4">
        <f>Q28-Q26</f>
        <v>0.10321759259259256</v>
      </c>
      <c r="S26" s="156">
        <f>R26/"01:00:00"</f>
        <v>2.4772222222222213</v>
      </c>
      <c r="T26" s="40">
        <f>Q28+TIME(0,50,0)</f>
        <v>0.7931481481481482</v>
      </c>
      <c r="U26" s="4">
        <f>T27-T26</f>
        <v>0.053032407407407445</v>
      </c>
      <c r="V26" s="156">
        <f>U26/"01:00:00"</f>
        <v>1.2727777777777787</v>
      </c>
      <c r="W26" s="156" t="e">
        <f>#REF!/"01:00:00"</f>
        <v>#REF!</v>
      </c>
      <c r="X26" s="156" t="e">
        <f>#REF!/"01:00:00"</f>
        <v>#REF!</v>
      </c>
      <c r="Y26" s="127">
        <f>I26+L26+O26+R26+U26</f>
        <v>0.4607638888888889</v>
      </c>
      <c r="Z26" s="120">
        <f>160/AA26</f>
        <v>14.46872645064054</v>
      </c>
      <c r="AA26" s="156">
        <f>Y26/"01:00:00"</f>
        <v>11.058333333333335</v>
      </c>
      <c r="AB26" s="165" t="s">
        <v>320</v>
      </c>
    </row>
    <row r="27" spans="1:28" ht="13.5" customHeight="1">
      <c r="A27" s="133"/>
      <c r="B27" s="136"/>
      <c r="C27" s="142" t="s">
        <v>105</v>
      </c>
      <c r="D27" s="143"/>
      <c r="E27" s="124" t="s">
        <v>106</v>
      </c>
      <c r="F27" s="125"/>
      <c r="G27" s="141"/>
      <c r="H27" s="6">
        <v>0.3488773148148148</v>
      </c>
      <c r="I27" s="7">
        <f>37.5/J26</f>
        <v>17.1254598503108</v>
      </c>
      <c r="J27" s="157"/>
      <c r="K27" s="6">
        <v>0.48159722222222223</v>
      </c>
      <c r="L27" s="7">
        <f>37.5/M26</f>
        <v>14.867841409691634</v>
      </c>
      <c r="M27" s="157"/>
      <c r="N27" s="8">
        <v>0.6166666666666667</v>
      </c>
      <c r="O27" s="7">
        <f>35/P26</f>
        <v>13.480261046325015</v>
      </c>
      <c r="P27" s="157"/>
      <c r="Q27" s="8">
        <v>0.7553819444444444</v>
      </c>
      <c r="R27" s="7">
        <f>30/S26</f>
        <v>12.110338640950891</v>
      </c>
      <c r="S27" s="157"/>
      <c r="T27" s="38">
        <v>0.8461805555555556</v>
      </c>
      <c r="U27" s="7">
        <f>20/V26</f>
        <v>15.713662156263629</v>
      </c>
      <c r="V27" s="157"/>
      <c r="W27" s="157"/>
      <c r="X27" s="157"/>
      <c r="Y27" s="128"/>
      <c r="Z27" s="121"/>
      <c r="AA27" s="157"/>
      <c r="AB27" s="166"/>
    </row>
    <row r="28" spans="1:28" ht="13.5" customHeight="1">
      <c r="A28" s="133"/>
      <c r="B28" s="136"/>
      <c r="C28" s="142"/>
      <c r="D28" s="143"/>
      <c r="E28" s="124" t="s">
        <v>107</v>
      </c>
      <c r="F28" s="125"/>
      <c r="G28" s="131" t="s">
        <v>101</v>
      </c>
      <c r="H28" s="9">
        <v>0.3516550925925926</v>
      </c>
      <c r="I28" s="151" t="s">
        <v>245</v>
      </c>
      <c r="J28" s="157"/>
      <c r="K28" s="9">
        <v>0.48452546296296295</v>
      </c>
      <c r="L28" s="153" t="s">
        <v>249</v>
      </c>
      <c r="M28" s="157"/>
      <c r="N28" s="10">
        <v>0.6204861111111112</v>
      </c>
      <c r="O28" s="153" t="s">
        <v>304</v>
      </c>
      <c r="P28" s="157"/>
      <c r="Q28" s="10">
        <v>0.758425925925926</v>
      </c>
      <c r="R28" s="153" t="s">
        <v>304</v>
      </c>
      <c r="S28" s="157"/>
      <c r="T28" s="39">
        <v>0.854363425925926</v>
      </c>
      <c r="U28" s="153" t="s">
        <v>313</v>
      </c>
      <c r="V28" s="157"/>
      <c r="W28" s="157"/>
      <c r="X28" s="157"/>
      <c r="Y28" s="128"/>
      <c r="Z28" s="121"/>
      <c r="AA28" s="157"/>
      <c r="AB28" s="166"/>
    </row>
    <row r="29" spans="1:28" ht="14.25" thickBot="1">
      <c r="A29" s="134"/>
      <c r="B29" s="137"/>
      <c r="C29" s="130" t="s">
        <v>108</v>
      </c>
      <c r="D29" s="123"/>
      <c r="E29" s="35" t="s">
        <v>103</v>
      </c>
      <c r="F29" s="36">
        <v>2004</v>
      </c>
      <c r="G29" s="129"/>
      <c r="H29" s="2">
        <f>H28-H27</f>
        <v>0.002777777777777768</v>
      </c>
      <c r="I29" s="152"/>
      <c r="J29" s="158"/>
      <c r="K29" s="2">
        <f>K28-K27</f>
        <v>0.0029282407407407174</v>
      </c>
      <c r="L29" s="152"/>
      <c r="M29" s="158"/>
      <c r="N29" s="2">
        <f>N28-N27</f>
        <v>0.0038194444444444864</v>
      </c>
      <c r="O29" s="152"/>
      <c r="P29" s="158"/>
      <c r="Q29" s="2">
        <f>Q28-Q27</f>
        <v>0.0030439814814815502</v>
      </c>
      <c r="R29" s="152"/>
      <c r="S29" s="158"/>
      <c r="T29" s="2">
        <f>T28-T27</f>
        <v>0.008182870370370354</v>
      </c>
      <c r="U29" s="152"/>
      <c r="V29" s="158"/>
      <c r="W29" s="158"/>
      <c r="X29" s="158"/>
      <c r="Y29" s="119"/>
      <c r="Z29" s="122"/>
      <c r="AA29" s="158"/>
      <c r="AB29" s="167"/>
    </row>
    <row r="30" spans="1:28" ht="13.5">
      <c r="A30" s="132">
        <v>1</v>
      </c>
      <c r="B30" s="135">
        <v>5</v>
      </c>
      <c r="C30" s="178">
        <v>10133062</v>
      </c>
      <c r="D30" s="179"/>
      <c r="E30" s="91" t="s">
        <v>241</v>
      </c>
      <c r="F30" s="69" t="s">
        <v>96</v>
      </c>
      <c r="G30" s="140" t="s">
        <v>97</v>
      </c>
      <c r="H30" s="3">
        <v>0.2604166666666667</v>
      </c>
      <c r="I30" s="12">
        <f>H32-H30</f>
        <v>0.09259259259259256</v>
      </c>
      <c r="J30" s="156">
        <f>I30/"01:00:00"</f>
        <v>2.2222222222222214</v>
      </c>
      <c r="K30" s="3">
        <f>H32+TIME(0,40,0)</f>
        <v>0.38078703703703703</v>
      </c>
      <c r="L30" s="4">
        <f>K32-K30</f>
        <v>0.10599537037037038</v>
      </c>
      <c r="M30" s="156">
        <f>L30/"01:00:00"</f>
        <v>2.543888888888889</v>
      </c>
      <c r="N30" s="40">
        <f>K32+TIME(0,40,0)</f>
        <v>0.5145601851851852</v>
      </c>
      <c r="O30" s="4">
        <f>N32-N30</f>
        <v>0.12814814814814812</v>
      </c>
      <c r="P30" s="156">
        <f>O30/"01:00:00"</f>
        <v>3.075555555555555</v>
      </c>
      <c r="Q30" s="40">
        <f>N32+TIME(0,50,0)</f>
        <v>0.6774305555555555</v>
      </c>
      <c r="R30" s="4">
        <f>Q32-Q30</f>
        <v>-0.6774305555555555</v>
      </c>
      <c r="S30" s="156">
        <f>R30/"01:00:00"</f>
        <v>-16.258333333333333</v>
      </c>
      <c r="T30" s="40">
        <f>Q32+TIME(0,50,0)</f>
        <v>0.034722222222222224</v>
      </c>
      <c r="U30" s="4">
        <f>T31-T30</f>
        <v>-0.034722222222222224</v>
      </c>
      <c r="V30" s="156">
        <f>U30/"01:00:00"</f>
        <v>-0.8333333333333334</v>
      </c>
      <c r="W30" s="156" t="e">
        <f>#REF!/"01:00:00"</f>
        <v>#REF!</v>
      </c>
      <c r="X30" s="156" t="e">
        <f>#REF!/"01:00:00"</f>
        <v>#REF!</v>
      </c>
      <c r="Y30" s="127">
        <f>I30+L30+O30+R30+U30</f>
        <v>-0.3854166666666667</v>
      </c>
      <c r="Z30" s="120"/>
      <c r="AA30" s="156">
        <f>Y30/"01:00:00"</f>
        <v>-9.250000000000002</v>
      </c>
      <c r="AB30" s="165" t="s">
        <v>294</v>
      </c>
    </row>
    <row r="31" spans="1:28" ht="13.5" customHeight="1">
      <c r="A31" s="133"/>
      <c r="B31" s="136"/>
      <c r="C31" s="142" t="s">
        <v>232</v>
      </c>
      <c r="D31" s="143"/>
      <c r="E31" s="142" t="s">
        <v>137</v>
      </c>
      <c r="F31" s="143"/>
      <c r="G31" s="141"/>
      <c r="H31" s="6">
        <v>0.348900462962963</v>
      </c>
      <c r="I31" s="7">
        <f>37.5/J30</f>
        <v>16.875000000000007</v>
      </c>
      <c r="J31" s="157"/>
      <c r="K31" s="6">
        <v>0.48160879629629627</v>
      </c>
      <c r="L31" s="7">
        <f>37.5/M30</f>
        <v>14.741209871150906</v>
      </c>
      <c r="M31" s="157"/>
      <c r="N31" s="8">
        <v>0.628912037037037</v>
      </c>
      <c r="O31" s="7">
        <f>35/P30</f>
        <v>11.38005780346821</v>
      </c>
      <c r="P31" s="157"/>
      <c r="Q31" s="8"/>
      <c r="R31" s="7"/>
      <c r="S31" s="157"/>
      <c r="T31" s="38"/>
      <c r="U31" s="7"/>
      <c r="V31" s="157"/>
      <c r="W31" s="157"/>
      <c r="X31" s="157"/>
      <c r="Y31" s="128"/>
      <c r="Z31" s="121"/>
      <c r="AA31" s="157"/>
      <c r="AB31" s="166"/>
    </row>
    <row r="32" spans="1:28" ht="13.5" customHeight="1">
      <c r="A32" s="133"/>
      <c r="B32" s="136"/>
      <c r="C32" s="142"/>
      <c r="D32" s="143"/>
      <c r="E32" s="124" t="s">
        <v>138</v>
      </c>
      <c r="F32" s="125"/>
      <c r="G32" s="131" t="s">
        <v>101</v>
      </c>
      <c r="H32" s="9">
        <v>0.35300925925925924</v>
      </c>
      <c r="I32" s="151" t="s">
        <v>248</v>
      </c>
      <c r="J32" s="157"/>
      <c r="K32" s="9">
        <v>0.4867824074074074</v>
      </c>
      <c r="L32" s="153" t="s">
        <v>284</v>
      </c>
      <c r="M32" s="157"/>
      <c r="N32" s="10">
        <v>0.6427083333333333</v>
      </c>
      <c r="O32" s="153" t="s">
        <v>308</v>
      </c>
      <c r="P32" s="157"/>
      <c r="Q32" s="10"/>
      <c r="R32" s="153"/>
      <c r="S32" s="157"/>
      <c r="T32" s="39"/>
      <c r="U32" s="153"/>
      <c r="V32" s="157"/>
      <c r="W32" s="157"/>
      <c r="X32" s="157"/>
      <c r="Y32" s="128"/>
      <c r="Z32" s="121"/>
      <c r="AA32" s="157"/>
      <c r="AB32" s="166"/>
    </row>
    <row r="33" spans="1:28" ht="18" thickBot="1">
      <c r="A33" s="134"/>
      <c r="B33" s="137"/>
      <c r="C33" s="209" t="s">
        <v>233</v>
      </c>
      <c r="D33" s="210"/>
      <c r="E33" s="35" t="s">
        <v>103</v>
      </c>
      <c r="F33" s="36">
        <v>2007</v>
      </c>
      <c r="G33" s="129"/>
      <c r="H33" s="2">
        <f>H32-H31</f>
        <v>0.0041087962962962354</v>
      </c>
      <c r="I33" s="152"/>
      <c r="J33" s="158"/>
      <c r="K33" s="2">
        <f>K32-K31</f>
        <v>0.005173611111111143</v>
      </c>
      <c r="L33" s="152"/>
      <c r="M33" s="158"/>
      <c r="N33" s="2">
        <f>N32-N31</f>
        <v>0.013796296296296306</v>
      </c>
      <c r="O33" s="152"/>
      <c r="P33" s="158"/>
      <c r="Q33" s="2">
        <f>Q32-Q31</f>
        <v>0</v>
      </c>
      <c r="R33" s="152"/>
      <c r="S33" s="158"/>
      <c r="T33" s="2">
        <f>T32-T31</f>
        <v>0</v>
      </c>
      <c r="U33" s="152"/>
      <c r="V33" s="158"/>
      <c r="W33" s="158"/>
      <c r="X33" s="158"/>
      <c r="Y33" s="119"/>
      <c r="Z33" s="122"/>
      <c r="AA33" s="158"/>
      <c r="AB33" s="167"/>
    </row>
    <row r="34" spans="1:28" ht="13.5">
      <c r="A34" s="159" t="s">
        <v>94</v>
      </c>
      <c r="B34" s="160"/>
      <c r="C34" s="160"/>
      <c r="D34" s="160"/>
      <c r="E34" s="160"/>
      <c r="F34" s="160"/>
      <c r="G34" s="161"/>
      <c r="H34" s="3">
        <v>0.2604166666666667</v>
      </c>
      <c r="I34" s="12">
        <f>H36-H34</f>
        <v>0.13020833333333331</v>
      </c>
      <c r="J34" s="156">
        <f>I34/"01:00:00"</f>
        <v>3.1249999999999996</v>
      </c>
      <c r="K34" s="3">
        <f>H36+TIME(0,40,0)</f>
        <v>0.4184027777777778</v>
      </c>
      <c r="L34" s="4">
        <f>K36-K34</f>
        <v>0.13020833333333326</v>
      </c>
      <c r="M34" s="156">
        <f>L34/"01:00:00"</f>
        <v>3.1249999999999982</v>
      </c>
      <c r="N34" s="40">
        <f>K36+TIME(0,40,0)</f>
        <v>0.5763888888888888</v>
      </c>
      <c r="O34" s="4">
        <f>N36-N34</f>
        <v>0.12152777777777779</v>
      </c>
      <c r="P34" s="156">
        <f>O34/"01:00:00"</f>
        <v>2.916666666666667</v>
      </c>
      <c r="Q34" s="40">
        <f>N36+TIME(0,50,0)</f>
        <v>0.7326388888888888</v>
      </c>
      <c r="R34" s="4">
        <f>Q36-Q34</f>
        <v>0.10416666666666663</v>
      </c>
      <c r="S34" s="156">
        <f>R34/"01:00:00"</f>
        <v>2.499999999999999</v>
      </c>
      <c r="T34" s="40">
        <f>Q36+TIME(0,50,0)</f>
        <v>0.8715277777777777</v>
      </c>
      <c r="U34" s="4">
        <f>T35-T34</f>
        <v>0.06944444444444453</v>
      </c>
      <c r="V34" s="156">
        <f>U34/"01:00:00"</f>
        <v>1.6666666666666687</v>
      </c>
      <c r="W34" s="156" t="e">
        <f>#REF!/"01:00:00"</f>
        <v>#REF!</v>
      </c>
      <c r="X34" s="156" t="e">
        <f>#REF!/"01:00:00"</f>
        <v>#REF!</v>
      </c>
      <c r="Y34" s="127">
        <f>I34+L34+O34+R34+U34</f>
        <v>0.5555555555555556</v>
      </c>
      <c r="Z34" s="120">
        <f>160/AA34</f>
        <v>12</v>
      </c>
      <c r="AA34" s="148">
        <f>Y34/"01:00:00"</f>
        <v>13.333333333333334</v>
      </c>
      <c r="AB34" s="41"/>
    </row>
    <row r="35" spans="1:28" ht="13.5">
      <c r="A35" s="159"/>
      <c r="B35" s="160"/>
      <c r="C35" s="160"/>
      <c r="D35" s="160"/>
      <c r="E35" s="160"/>
      <c r="F35" s="160"/>
      <c r="G35" s="161"/>
      <c r="H35" s="6">
        <v>0.3767361111111111</v>
      </c>
      <c r="I35" s="7">
        <f>37.5/J34</f>
        <v>12.000000000000002</v>
      </c>
      <c r="J35" s="157"/>
      <c r="K35" s="6">
        <v>0.5347222222222222</v>
      </c>
      <c r="L35" s="7">
        <f>37.5/M34</f>
        <v>12.000000000000007</v>
      </c>
      <c r="M35" s="157"/>
      <c r="N35" s="8">
        <v>0.6840277777777778</v>
      </c>
      <c r="O35" s="7">
        <f>35/P34</f>
        <v>11.999999999999998</v>
      </c>
      <c r="P35" s="157"/>
      <c r="Q35" s="8">
        <v>0.8229166666666666</v>
      </c>
      <c r="R35" s="7">
        <f>30/S34</f>
        <v>12.000000000000004</v>
      </c>
      <c r="S35" s="157"/>
      <c r="T35" s="50">
        <v>0.9409722222222222</v>
      </c>
      <c r="U35" s="7">
        <f>20/V34</f>
        <v>11.999999999999986</v>
      </c>
      <c r="V35" s="157"/>
      <c r="W35" s="157"/>
      <c r="X35" s="157"/>
      <c r="Y35" s="128"/>
      <c r="Z35" s="121"/>
      <c r="AA35" s="149"/>
      <c r="AB35" s="41"/>
    </row>
    <row r="36" spans="1:28" ht="13.5">
      <c r="A36" s="159"/>
      <c r="B36" s="160"/>
      <c r="C36" s="160"/>
      <c r="D36" s="160"/>
      <c r="E36" s="160"/>
      <c r="F36" s="160"/>
      <c r="G36" s="161"/>
      <c r="H36" s="9">
        <v>0.390625</v>
      </c>
      <c r="I36" s="151"/>
      <c r="J36" s="157"/>
      <c r="K36" s="9">
        <v>0.548611111111111</v>
      </c>
      <c r="L36" s="153"/>
      <c r="M36" s="157"/>
      <c r="N36" s="10">
        <v>0.6979166666666666</v>
      </c>
      <c r="O36" s="153"/>
      <c r="P36" s="157"/>
      <c r="Q36" s="10">
        <v>0.8368055555555555</v>
      </c>
      <c r="R36" s="153"/>
      <c r="S36" s="157"/>
      <c r="T36" s="10">
        <v>0.9618055555555555</v>
      </c>
      <c r="U36" s="154" t="s">
        <v>67</v>
      </c>
      <c r="V36" s="157"/>
      <c r="W36" s="157"/>
      <c r="X36" s="157"/>
      <c r="Y36" s="128"/>
      <c r="Z36" s="121"/>
      <c r="AA36" s="149"/>
      <c r="AB36" s="41"/>
    </row>
    <row r="37" spans="1:28" ht="14.25" thickBot="1">
      <c r="A37" s="162"/>
      <c r="B37" s="163"/>
      <c r="C37" s="163"/>
      <c r="D37" s="163"/>
      <c r="E37" s="163"/>
      <c r="F37" s="163"/>
      <c r="G37" s="164"/>
      <c r="H37" s="2">
        <f>H36-H35</f>
        <v>0.013888888888888895</v>
      </c>
      <c r="I37" s="152"/>
      <c r="J37" s="158"/>
      <c r="K37" s="2">
        <f>K36-K35</f>
        <v>0.01388888888888884</v>
      </c>
      <c r="L37" s="152"/>
      <c r="M37" s="158"/>
      <c r="N37" s="2">
        <f>N36-N35</f>
        <v>0.01388888888888884</v>
      </c>
      <c r="O37" s="152"/>
      <c r="P37" s="158"/>
      <c r="Q37" s="2">
        <f>Q36-Q35</f>
        <v>0.01388888888888884</v>
      </c>
      <c r="R37" s="152"/>
      <c r="S37" s="158"/>
      <c r="T37" s="2">
        <f>T36-T35</f>
        <v>0.02083333333333326</v>
      </c>
      <c r="U37" s="155"/>
      <c r="V37" s="158"/>
      <c r="W37" s="158"/>
      <c r="X37" s="158"/>
      <c r="Y37" s="119"/>
      <c r="Z37" s="122"/>
      <c r="AA37" s="150"/>
      <c r="AB37" s="41"/>
    </row>
    <row r="38" spans="1:28" ht="13.5">
      <c r="A38" s="175" t="s">
        <v>118</v>
      </c>
      <c r="B38" s="176"/>
      <c r="C38" s="176"/>
      <c r="D38" s="176"/>
      <c r="E38" s="176"/>
      <c r="F38" s="176"/>
      <c r="G38" s="177"/>
      <c r="H38" s="3">
        <v>0.2604166666666667</v>
      </c>
      <c r="I38" s="12">
        <f>H40-H38</f>
        <v>0.11145833333333333</v>
      </c>
      <c r="J38" s="156">
        <f>I38/"01:00:00"</f>
        <v>2.675</v>
      </c>
      <c r="K38" s="3">
        <f>H40+TIME(0,40,0)</f>
        <v>0.3996527777777778</v>
      </c>
      <c r="L38" s="4">
        <f>K40-K38</f>
        <v>0.11145833333333338</v>
      </c>
      <c r="M38" s="156">
        <f>L38/"01:00:00"</f>
        <v>2.675000000000001</v>
      </c>
      <c r="N38" s="40">
        <f>K40+TIME(0,40,0)</f>
        <v>0.538888888888889</v>
      </c>
      <c r="O38" s="4">
        <f>N40-N38</f>
        <v>0.10416666666666663</v>
      </c>
      <c r="P38" s="156">
        <f>O38/"01:00:00"</f>
        <v>2.499999999999999</v>
      </c>
      <c r="Q38" s="40">
        <f>N40+TIME(0,50,0)</f>
        <v>0.6777777777777778</v>
      </c>
      <c r="R38" s="4">
        <f>Q40-Q38</f>
        <v>0.08923611111111118</v>
      </c>
      <c r="S38" s="156">
        <f>R38/"01:00:00"</f>
        <v>2.1416666666666684</v>
      </c>
      <c r="T38" s="40">
        <f>Q40+TIME(0,50,0)</f>
        <v>0.8017361111111112</v>
      </c>
      <c r="U38" s="4">
        <f>T39-T38</f>
        <v>0.059374999999999956</v>
      </c>
      <c r="V38" s="156">
        <f>U38/"01:00:00"</f>
        <v>1.424999999999999</v>
      </c>
      <c r="W38" s="156" t="e">
        <f>#REF!/"01:00:00"</f>
        <v>#REF!</v>
      </c>
      <c r="X38" s="156" t="e">
        <f>#REF!/"01:00:00"</f>
        <v>#REF!</v>
      </c>
      <c r="Y38" s="127">
        <f>I38+L38+O38+R38+U38</f>
        <v>0.4756944444444445</v>
      </c>
      <c r="Z38" s="120">
        <f>160/AA38</f>
        <v>14.014598540145984</v>
      </c>
      <c r="AA38" s="148">
        <f>Y38/"01:00:00"</f>
        <v>11.416666666666668</v>
      </c>
      <c r="AB38" s="41"/>
    </row>
    <row r="39" spans="1:28" ht="13.5">
      <c r="A39" s="159"/>
      <c r="B39" s="160"/>
      <c r="C39" s="160"/>
      <c r="D39" s="160"/>
      <c r="E39" s="160"/>
      <c r="F39" s="160"/>
      <c r="G39" s="161"/>
      <c r="H39" s="71">
        <v>0.3579861111111111</v>
      </c>
      <c r="I39" s="7">
        <f>37.5/J38</f>
        <v>14.018691588785048</v>
      </c>
      <c r="J39" s="157"/>
      <c r="K39" s="6">
        <v>0.49722222222222223</v>
      </c>
      <c r="L39" s="7">
        <f>37.5/M38</f>
        <v>14.01869158878504</v>
      </c>
      <c r="M39" s="157"/>
      <c r="N39" s="8">
        <v>0.6291666666666667</v>
      </c>
      <c r="O39" s="7">
        <f>35/P38</f>
        <v>14.000000000000005</v>
      </c>
      <c r="P39" s="157"/>
      <c r="Q39" s="8">
        <v>0.753125</v>
      </c>
      <c r="R39" s="7">
        <f>30/S38</f>
        <v>14.007782101167304</v>
      </c>
      <c r="S39" s="157"/>
      <c r="T39" s="8">
        <v>0.8611111111111112</v>
      </c>
      <c r="U39" s="7">
        <f>20/V38</f>
        <v>14.035087719298255</v>
      </c>
      <c r="V39" s="157"/>
      <c r="W39" s="157"/>
      <c r="X39" s="157"/>
      <c r="Y39" s="128"/>
      <c r="Z39" s="121"/>
      <c r="AA39" s="149"/>
      <c r="AB39" s="41"/>
    </row>
    <row r="40" spans="1:28" ht="13.5">
      <c r="A40" s="159"/>
      <c r="B40" s="160"/>
      <c r="C40" s="160"/>
      <c r="D40" s="160"/>
      <c r="E40" s="160"/>
      <c r="F40" s="160"/>
      <c r="G40" s="161"/>
      <c r="H40" s="72">
        <v>0.371875</v>
      </c>
      <c r="I40" s="151"/>
      <c r="J40" s="157"/>
      <c r="K40" s="9">
        <v>0.5111111111111112</v>
      </c>
      <c r="L40" s="153"/>
      <c r="M40" s="157"/>
      <c r="N40" s="10">
        <v>0.6430555555555556</v>
      </c>
      <c r="O40" s="153"/>
      <c r="P40" s="157"/>
      <c r="Q40" s="10">
        <v>0.767013888888889</v>
      </c>
      <c r="R40" s="153"/>
      <c r="S40" s="157"/>
      <c r="T40" s="10">
        <v>0.8819444444444445</v>
      </c>
      <c r="U40" s="153" t="s">
        <v>117</v>
      </c>
      <c r="V40" s="157"/>
      <c r="W40" s="157"/>
      <c r="X40" s="157"/>
      <c r="Y40" s="128"/>
      <c r="Z40" s="121"/>
      <c r="AA40" s="149"/>
      <c r="AB40" s="41"/>
    </row>
    <row r="41" spans="1:28" ht="14.25" thickBot="1">
      <c r="A41" s="162"/>
      <c r="B41" s="163"/>
      <c r="C41" s="163"/>
      <c r="D41" s="163"/>
      <c r="E41" s="163"/>
      <c r="F41" s="163"/>
      <c r="G41" s="164"/>
      <c r="H41" s="2">
        <f>H40-H39</f>
        <v>0.013888888888888895</v>
      </c>
      <c r="I41" s="152"/>
      <c r="J41" s="158"/>
      <c r="K41" s="2">
        <f>K40-K39</f>
        <v>0.01388888888888895</v>
      </c>
      <c r="L41" s="152"/>
      <c r="M41" s="158"/>
      <c r="N41" s="2">
        <f>N40-N39</f>
        <v>0.01388888888888895</v>
      </c>
      <c r="O41" s="152"/>
      <c r="P41" s="158"/>
      <c r="Q41" s="2">
        <f>Q40-Q39</f>
        <v>0.01388888888888895</v>
      </c>
      <c r="R41" s="152"/>
      <c r="S41" s="158"/>
      <c r="T41" s="2">
        <f>T40-T39</f>
        <v>0.02083333333333337</v>
      </c>
      <c r="U41" s="152"/>
      <c r="V41" s="158"/>
      <c r="W41" s="158"/>
      <c r="X41" s="158"/>
      <c r="Y41" s="119"/>
      <c r="Z41" s="122"/>
      <c r="AA41" s="150"/>
      <c r="AB41" s="41"/>
    </row>
    <row r="42" spans="7:18" ht="13.5">
      <c r="G42" t="s">
        <v>31</v>
      </c>
      <c r="I42" s="47">
        <v>0.027777777777777776</v>
      </c>
      <c r="L42" s="47">
        <v>0.027777777777777776</v>
      </c>
      <c r="O42" s="47">
        <v>0.034722222222222224</v>
      </c>
      <c r="R42" s="47">
        <v>0.034722222222222224</v>
      </c>
    </row>
  </sheetData>
  <sheetProtection/>
  <mergeCells count="212">
    <mergeCell ref="U32:U33"/>
    <mergeCell ref="C33:D33"/>
    <mergeCell ref="Z30:Z33"/>
    <mergeCell ref="AA30:AA33"/>
    <mergeCell ref="X30:X33"/>
    <mergeCell ref="Y30:Y33"/>
    <mergeCell ref="J30:J33"/>
    <mergeCell ref="M30:M33"/>
    <mergeCell ref="P30:P33"/>
    <mergeCell ref="S30:S33"/>
    <mergeCell ref="AB30:AB33"/>
    <mergeCell ref="C31:D32"/>
    <mergeCell ref="E31:F31"/>
    <mergeCell ref="E32:F32"/>
    <mergeCell ref="G32:G33"/>
    <mergeCell ref="I32:I33"/>
    <mergeCell ref="L32:L33"/>
    <mergeCell ref="O32:O33"/>
    <mergeCell ref="V30:V33"/>
    <mergeCell ref="W30:W33"/>
    <mergeCell ref="R32:R33"/>
    <mergeCell ref="A30:A33"/>
    <mergeCell ref="B30:B33"/>
    <mergeCell ref="C30:D30"/>
    <mergeCell ref="G30:G31"/>
    <mergeCell ref="A2:E3"/>
    <mergeCell ref="F2:G2"/>
    <mergeCell ref="H2:L2"/>
    <mergeCell ref="A4:O4"/>
    <mergeCell ref="F3:G3"/>
    <mergeCell ref="A5:A9"/>
    <mergeCell ref="B5:B9"/>
    <mergeCell ref="C5:D5"/>
    <mergeCell ref="G5:G8"/>
    <mergeCell ref="AB5:AB9"/>
    <mergeCell ref="C6:D8"/>
    <mergeCell ref="E6:F7"/>
    <mergeCell ref="E8:F8"/>
    <mergeCell ref="I8:I9"/>
    <mergeCell ref="L8:L9"/>
    <mergeCell ref="O8:O9"/>
    <mergeCell ref="R8:R9"/>
    <mergeCell ref="U8:U9"/>
    <mergeCell ref="Y8:Y9"/>
    <mergeCell ref="Z8:Z9"/>
    <mergeCell ref="C9:D9"/>
    <mergeCell ref="Y5:Y7"/>
    <mergeCell ref="Z5:Z7"/>
    <mergeCell ref="H5:I5"/>
    <mergeCell ref="K5:L5"/>
    <mergeCell ref="N5:O5"/>
    <mergeCell ref="Q5:R5"/>
    <mergeCell ref="T5:U5"/>
    <mergeCell ref="A14:A17"/>
    <mergeCell ref="C14:D14"/>
    <mergeCell ref="J14:J17"/>
    <mergeCell ref="C17:D17"/>
    <mergeCell ref="B14:B17"/>
    <mergeCell ref="G14:G15"/>
    <mergeCell ref="G16:G17"/>
    <mergeCell ref="X14:X17"/>
    <mergeCell ref="Y14:Y17"/>
    <mergeCell ref="Z14:Z17"/>
    <mergeCell ref="M14:M17"/>
    <mergeCell ref="P14:P17"/>
    <mergeCell ref="S14:S17"/>
    <mergeCell ref="V14:V17"/>
    <mergeCell ref="U16:U17"/>
    <mergeCell ref="AA14:AA17"/>
    <mergeCell ref="AB14:AB17"/>
    <mergeCell ref="C15:D16"/>
    <mergeCell ref="E15:F15"/>
    <mergeCell ref="E16:F16"/>
    <mergeCell ref="I16:I17"/>
    <mergeCell ref="L16:L17"/>
    <mergeCell ref="O16:O17"/>
    <mergeCell ref="R16:R17"/>
    <mergeCell ref="W14:W17"/>
    <mergeCell ref="A10:A13"/>
    <mergeCell ref="C10:D10"/>
    <mergeCell ref="J10:J13"/>
    <mergeCell ref="C13:D13"/>
    <mergeCell ref="B10:B13"/>
    <mergeCell ref="C11:D12"/>
    <mergeCell ref="E11:F11"/>
    <mergeCell ref="E12:F12"/>
    <mergeCell ref="I12:I13"/>
    <mergeCell ref="X10:X13"/>
    <mergeCell ref="Y10:Y13"/>
    <mergeCell ref="Z10:Z13"/>
    <mergeCell ref="M10:M13"/>
    <mergeCell ref="P10:P13"/>
    <mergeCell ref="S10:S13"/>
    <mergeCell ref="V10:V13"/>
    <mergeCell ref="U12:U13"/>
    <mergeCell ref="Y38:Y41"/>
    <mergeCell ref="A38:G41"/>
    <mergeCell ref="J38:J41"/>
    <mergeCell ref="M38:M41"/>
    <mergeCell ref="P38:P41"/>
    <mergeCell ref="S38:S41"/>
    <mergeCell ref="Z38:Z41"/>
    <mergeCell ref="AA38:AA41"/>
    <mergeCell ref="I40:I41"/>
    <mergeCell ref="L40:L41"/>
    <mergeCell ref="O40:O41"/>
    <mergeCell ref="R40:R41"/>
    <mergeCell ref="U40:U41"/>
    <mergeCell ref="V38:V41"/>
    <mergeCell ref="W38:W41"/>
    <mergeCell ref="X38:X41"/>
    <mergeCell ref="Z2:AB2"/>
    <mergeCell ref="Z4:AB4"/>
    <mergeCell ref="G10:G11"/>
    <mergeCell ref="G12:G13"/>
    <mergeCell ref="AA10:AA13"/>
    <mergeCell ref="AB10:AB13"/>
    <mergeCell ref="L12:L13"/>
    <mergeCell ref="O12:O13"/>
    <mergeCell ref="R12:R13"/>
    <mergeCell ref="W10:W13"/>
    <mergeCell ref="X22:X25"/>
    <mergeCell ref="Y22:Y25"/>
    <mergeCell ref="J22:J25"/>
    <mergeCell ref="M22:M25"/>
    <mergeCell ref="P22:P25"/>
    <mergeCell ref="S22:S25"/>
    <mergeCell ref="Z22:Z25"/>
    <mergeCell ref="AA22:AA25"/>
    <mergeCell ref="AB22:AB25"/>
    <mergeCell ref="I24:I25"/>
    <mergeCell ref="L24:L25"/>
    <mergeCell ref="O24:O25"/>
    <mergeCell ref="R24:R25"/>
    <mergeCell ref="U24:U25"/>
    <mergeCell ref="V22:V25"/>
    <mergeCell ref="W22:W25"/>
    <mergeCell ref="X26:X29"/>
    <mergeCell ref="Y26:Y29"/>
    <mergeCell ref="J26:J29"/>
    <mergeCell ref="M26:M29"/>
    <mergeCell ref="P26:P29"/>
    <mergeCell ref="S26:S29"/>
    <mergeCell ref="Z26:Z29"/>
    <mergeCell ref="AA26:AA29"/>
    <mergeCell ref="AB26:AB29"/>
    <mergeCell ref="I28:I29"/>
    <mergeCell ref="L28:L29"/>
    <mergeCell ref="O28:O29"/>
    <mergeCell ref="R28:R29"/>
    <mergeCell ref="U28:U29"/>
    <mergeCell ref="V26:V29"/>
    <mergeCell ref="W26:W29"/>
    <mergeCell ref="X18:X21"/>
    <mergeCell ref="Y18:Y21"/>
    <mergeCell ref="J18:J21"/>
    <mergeCell ref="M18:M21"/>
    <mergeCell ref="P18:P21"/>
    <mergeCell ref="S18:S21"/>
    <mergeCell ref="Z18:Z21"/>
    <mergeCell ref="AA18:AA21"/>
    <mergeCell ref="AB18:AB21"/>
    <mergeCell ref="I20:I21"/>
    <mergeCell ref="L20:L21"/>
    <mergeCell ref="O20:O21"/>
    <mergeCell ref="R20:R21"/>
    <mergeCell ref="U20:U21"/>
    <mergeCell ref="V18:V21"/>
    <mergeCell ref="W18:W21"/>
    <mergeCell ref="W34:W37"/>
    <mergeCell ref="X34:X37"/>
    <mergeCell ref="A34:G37"/>
    <mergeCell ref="J34:J37"/>
    <mergeCell ref="M34:M37"/>
    <mergeCell ref="P34:P37"/>
    <mergeCell ref="Y34:Y37"/>
    <mergeCell ref="Z34:Z37"/>
    <mergeCell ref="AA34:AA37"/>
    <mergeCell ref="I36:I37"/>
    <mergeCell ref="L36:L37"/>
    <mergeCell ref="O36:O37"/>
    <mergeCell ref="R36:R37"/>
    <mergeCell ref="U36:U37"/>
    <mergeCell ref="S34:S37"/>
    <mergeCell ref="V34:V37"/>
    <mergeCell ref="A22:A25"/>
    <mergeCell ref="B22:B25"/>
    <mergeCell ref="C22:D22"/>
    <mergeCell ref="G22:G23"/>
    <mergeCell ref="C23:D24"/>
    <mergeCell ref="E23:F23"/>
    <mergeCell ref="E24:F24"/>
    <mergeCell ref="G24:G25"/>
    <mergeCell ref="C25:D25"/>
    <mergeCell ref="A26:A29"/>
    <mergeCell ref="B26:B29"/>
    <mergeCell ref="C26:D26"/>
    <mergeCell ref="G26:G27"/>
    <mergeCell ref="C27:D28"/>
    <mergeCell ref="E27:F27"/>
    <mergeCell ref="E28:F28"/>
    <mergeCell ref="G28:G29"/>
    <mergeCell ref="C29:D29"/>
    <mergeCell ref="A18:A21"/>
    <mergeCell ref="B18:B21"/>
    <mergeCell ref="C18:D18"/>
    <mergeCell ref="G18:G19"/>
    <mergeCell ref="C19:D20"/>
    <mergeCell ref="E19:F19"/>
    <mergeCell ref="E20:F20"/>
    <mergeCell ref="G20:G21"/>
    <mergeCell ref="C21:D21"/>
  </mergeCells>
  <printOptions/>
  <pageMargins left="0.1968503937007874" right="0" top="1.5748031496062993" bottom="0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N17" sqref="N17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8.875" style="13" customWidth="1"/>
    <col min="10" max="10" width="0.12890625" style="13" hidden="1" customWidth="1"/>
    <col min="11" max="11" width="9.00390625" style="16" customWidth="1"/>
    <col min="12" max="12" width="9.00390625" style="13" customWidth="1"/>
    <col min="13" max="13" width="0.12890625" style="13" hidden="1" customWidth="1"/>
    <col min="14" max="14" width="9.625" style="16" bestFit="1" customWidth="1"/>
    <col min="15" max="15" width="9.50390625" style="13" customWidth="1"/>
    <col min="16" max="16" width="6.00390625" style="13" hidden="1" customWidth="1"/>
    <col min="17" max="17" width="9.00390625" style="16" customWidth="1"/>
    <col min="18" max="18" width="9.00390625" style="13" customWidth="1"/>
    <col min="19" max="19" width="8.25390625" style="13" hidden="1" customWidth="1"/>
    <col min="20" max="20" width="8.625" style="13" hidden="1" customWidth="1"/>
    <col min="21" max="21" width="3.125" style="13" hidden="1" customWidth="1"/>
    <col min="22" max="22" width="9.00390625" style="16" customWidth="1"/>
    <col min="23" max="23" width="12.625" style="13" customWidth="1"/>
    <col min="24" max="24" width="6.75390625" style="13" hidden="1" customWidth="1"/>
    <col min="25" max="16384" width="9.00390625" style="13" customWidth="1"/>
  </cols>
  <sheetData>
    <row r="1" spans="1:22" ht="13.5">
      <c r="A1" s="204" t="s">
        <v>128</v>
      </c>
      <c r="B1" s="204"/>
      <c r="C1" s="204"/>
      <c r="D1" s="204"/>
      <c r="E1" s="204"/>
      <c r="H1" s="13"/>
      <c r="K1" s="13"/>
      <c r="N1" s="13"/>
      <c r="Q1" s="13"/>
      <c r="V1" s="13" t="s">
        <v>42</v>
      </c>
    </row>
    <row r="2" spans="1:25" ht="13.5">
      <c r="A2" s="204"/>
      <c r="B2" s="204"/>
      <c r="C2" s="204"/>
      <c r="D2" s="204"/>
      <c r="E2" s="204"/>
      <c r="F2" s="205" t="s">
        <v>4</v>
      </c>
      <c r="G2" s="205"/>
      <c r="H2" s="206" t="s">
        <v>198</v>
      </c>
      <c r="I2" s="206"/>
      <c r="J2" s="206"/>
      <c r="K2" s="206"/>
      <c r="L2" s="206"/>
      <c r="M2" s="56"/>
      <c r="N2" s="56"/>
      <c r="O2" s="56"/>
      <c r="Q2" s="13"/>
      <c r="R2" s="53"/>
      <c r="V2" s="59" t="s">
        <v>43</v>
      </c>
      <c r="W2" s="168" t="s">
        <v>204</v>
      </c>
      <c r="X2" s="168"/>
      <c r="Y2" s="168"/>
    </row>
    <row r="3" spans="1:23" ht="14.25">
      <c r="A3" s="226" t="s">
        <v>157</v>
      </c>
      <c r="B3" s="226"/>
      <c r="C3" s="226"/>
      <c r="D3" s="226"/>
      <c r="E3" s="226"/>
      <c r="F3" s="226"/>
      <c r="G3" s="226"/>
      <c r="H3" s="226"/>
      <c r="I3" s="226"/>
      <c r="J3" s="88"/>
      <c r="K3" s="88"/>
      <c r="L3" s="88"/>
      <c r="M3" s="73"/>
      <c r="N3" s="73"/>
      <c r="O3" s="73"/>
      <c r="Q3" s="13"/>
      <c r="R3" s="53"/>
      <c r="V3" s="13" t="s">
        <v>44</v>
      </c>
      <c r="W3" s="16"/>
    </row>
    <row r="4" spans="1:25" ht="15" thickBot="1">
      <c r="A4" s="227" t="s">
        <v>159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75" t="s">
        <v>33</v>
      </c>
      <c r="P4" s="57"/>
      <c r="R4" s="117">
        <v>0.5</v>
      </c>
      <c r="S4" s="34"/>
      <c r="T4" s="34"/>
      <c r="U4" s="34"/>
      <c r="V4" s="61" t="s">
        <v>45</v>
      </c>
      <c r="W4" s="169" t="s">
        <v>205</v>
      </c>
      <c r="X4" s="169"/>
      <c r="Y4" s="169"/>
    </row>
    <row r="5" spans="1:25" ht="13.5" customHeight="1">
      <c r="A5" s="195" t="s">
        <v>0</v>
      </c>
      <c r="B5" s="199" t="s">
        <v>5</v>
      </c>
      <c r="C5" s="138" t="s">
        <v>119</v>
      </c>
      <c r="D5" s="139"/>
      <c r="E5" s="42" t="s">
        <v>119</v>
      </c>
      <c r="F5" s="43" t="s">
        <v>120</v>
      </c>
      <c r="G5" s="202" t="s">
        <v>3</v>
      </c>
      <c r="H5" s="185" t="s">
        <v>151</v>
      </c>
      <c r="I5" s="186"/>
      <c r="J5" s="18"/>
      <c r="K5" s="185" t="s">
        <v>152</v>
      </c>
      <c r="L5" s="186"/>
      <c r="M5" s="18"/>
      <c r="N5" s="185" t="s">
        <v>153</v>
      </c>
      <c r="O5" s="186"/>
      <c r="P5" s="18"/>
      <c r="Q5" s="185" t="s">
        <v>314</v>
      </c>
      <c r="R5" s="186"/>
      <c r="S5" s="18"/>
      <c r="T5" s="19"/>
      <c r="U5" s="20"/>
      <c r="V5" s="127" t="s">
        <v>121</v>
      </c>
      <c r="W5" s="184" t="s">
        <v>122</v>
      </c>
      <c r="X5" s="76"/>
      <c r="Y5" s="228" t="s">
        <v>123</v>
      </c>
    </row>
    <row r="6" spans="1:25" ht="13.5">
      <c r="A6" s="196"/>
      <c r="B6" s="200"/>
      <c r="C6" s="191" t="s">
        <v>1</v>
      </c>
      <c r="D6" s="192"/>
      <c r="E6" s="191" t="s">
        <v>2</v>
      </c>
      <c r="F6" s="192"/>
      <c r="G6" s="203"/>
      <c r="H6" s="22" t="s">
        <v>51</v>
      </c>
      <c r="I6" s="23" t="s">
        <v>52</v>
      </c>
      <c r="J6" s="24"/>
      <c r="K6" s="22" t="s">
        <v>53</v>
      </c>
      <c r="L6" s="23" t="s">
        <v>52</v>
      </c>
      <c r="M6" s="24"/>
      <c r="N6" s="22" t="s">
        <v>53</v>
      </c>
      <c r="O6" s="23" t="s">
        <v>52</v>
      </c>
      <c r="P6" s="24"/>
      <c r="Q6" s="22" t="s">
        <v>53</v>
      </c>
      <c r="R6" s="23" t="s">
        <v>52</v>
      </c>
      <c r="S6" s="24"/>
      <c r="T6" s="24"/>
      <c r="U6" s="25"/>
      <c r="V6" s="128"/>
      <c r="W6" s="180"/>
      <c r="X6" s="77"/>
      <c r="Y6" s="229"/>
    </row>
    <row r="7" spans="1:25" ht="13.5">
      <c r="A7" s="196"/>
      <c r="B7" s="200"/>
      <c r="C7" s="191"/>
      <c r="D7" s="192"/>
      <c r="E7" s="191"/>
      <c r="F7" s="192"/>
      <c r="G7" s="203"/>
      <c r="H7" s="22" t="s">
        <v>54</v>
      </c>
      <c r="I7" s="23" t="s">
        <v>55</v>
      </c>
      <c r="J7" s="24"/>
      <c r="K7" s="22" t="s">
        <v>54</v>
      </c>
      <c r="L7" s="23" t="s">
        <v>55</v>
      </c>
      <c r="M7" s="24"/>
      <c r="N7" s="22" t="s">
        <v>54</v>
      </c>
      <c r="O7" s="23" t="s">
        <v>55</v>
      </c>
      <c r="P7" s="24"/>
      <c r="Q7" s="22" t="s">
        <v>56</v>
      </c>
      <c r="R7" s="23" t="s">
        <v>55</v>
      </c>
      <c r="S7" s="24"/>
      <c r="T7" s="24"/>
      <c r="U7" s="25"/>
      <c r="V7" s="128"/>
      <c r="W7" s="180"/>
      <c r="X7" s="77"/>
      <c r="Y7" s="229"/>
    </row>
    <row r="8" spans="1:25" ht="13.5">
      <c r="A8" s="197"/>
      <c r="B8" s="200"/>
      <c r="C8" s="191"/>
      <c r="D8" s="192"/>
      <c r="E8" s="191" t="s">
        <v>57</v>
      </c>
      <c r="F8" s="192"/>
      <c r="G8" s="203"/>
      <c r="H8" s="27" t="s">
        <v>58</v>
      </c>
      <c r="I8" s="193" t="s">
        <v>59</v>
      </c>
      <c r="J8" s="28"/>
      <c r="K8" s="27" t="s">
        <v>58</v>
      </c>
      <c r="L8" s="193" t="s">
        <v>59</v>
      </c>
      <c r="M8" s="28"/>
      <c r="N8" s="27" t="s">
        <v>58</v>
      </c>
      <c r="O8" s="193" t="s">
        <v>59</v>
      </c>
      <c r="P8" s="28"/>
      <c r="Q8" s="27" t="s">
        <v>58</v>
      </c>
      <c r="R8" s="193" t="s">
        <v>59</v>
      </c>
      <c r="S8" s="28"/>
      <c r="T8" s="28"/>
      <c r="U8" s="33"/>
      <c r="V8" s="128" t="s">
        <v>60</v>
      </c>
      <c r="W8" s="180" t="s">
        <v>61</v>
      </c>
      <c r="X8" s="78"/>
      <c r="Y8" s="229"/>
    </row>
    <row r="9" spans="1:25" ht="14.25" thickBot="1">
      <c r="A9" s="198"/>
      <c r="B9" s="201"/>
      <c r="C9" s="182" t="s">
        <v>124</v>
      </c>
      <c r="D9" s="183"/>
      <c r="E9" s="35" t="s">
        <v>125</v>
      </c>
      <c r="F9" s="36" t="s">
        <v>126</v>
      </c>
      <c r="G9" s="44" t="s">
        <v>25</v>
      </c>
      <c r="H9" s="1" t="s">
        <v>127</v>
      </c>
      <c r="I9" s="194"/>
      <c r="J9" s="30"/>
      <c r="K9" s="1" t="s">
        <v>127</v>
      </c>
      <c r="L9" s="194"/>
      <c r="M9" s="30"/>
      <c r="N9" s="1" t="s">
        <v>127</v>
      </c>
      <c r="O9" s="194"/>
      <c r="P9" s="30"/>
      <c r="Q9" s="1" t="s">
        <v>127</v>
      </c>
      <c r="R9" s="194"/>
      <c r="S9" s="30"/>
      <c r="T9" s="30"/>
      <c r="U9" s="31"/>
      <c r="V9" s="119"/>
      <c r="W9" s="181"/>
      <c r="X9" s="79"/>
      <c r="Y9" s="230"/>
    </row>
    <row r="10" spans="1:25" ht="13.5" customHeight="1">
      <c r="A10" s="132">
        <v>1</v>
      </c>
      <c r="B10" s="135">
        <v>10</v>
      </c>
      <c r="C10" s="138">
        <v>10133060</v>
      </c>
      <c r="D10" s="139"/>
      <c r="E10" s="46" t="s">
        <v>165</v>
      </c>
      <c r="F10" s="69" t="s">
        <v>129</v>
      </c>
      <c r="G10" s="170" t="s">
        <v>97</v>
      </c>
      <c r="H10" s="3">
        <v>0.2708333333333333</v>
      </c>
      <c r="I10" s="12">
        <f>H12-H10</f>
        <v>0.13518518518518519</v>
      </c>
      <c r="J10" s="156">
        <f>I10/"01:00:00"</f>
        <v>3.2444444444444445</v>
      </c>
      <c r="K10" s="3">
        <f>H12+TIME(0,40,0)</f>
        <v>0.4337962962962963</v>
      </c>
      <c r="L10" s="4">
        <f>K12-K10</f>
        <v>0.14300925925925928</v>
      </c>
      <c r="M10" s="156">
        <f>L10/"01:00:00"</f>
        <v>3.4322222222222227</v>
      </c>
      <c r="N10" s="40">
        <f>K12+TIME(0,40,0)</f>
        <v>0.6045833333333334</v>
      </c>
      <c r="O10" s="4">
        <f>N12-N10</f>
        <v>0.13960648148148147</v>
      </c>
      <c r="P10" s="156">
        <f>O10/"01:00:00"</f>
        <v>3.3505555555555553</v>
      </c>
      <c r="Q10" s="40">
        <f>N12+TIME(0,50,0)</f>
        <v>0.778912037037037</v>
      </c>
      <c r="R10" s="4">
        <f>Q11-Q10</f>
        <v>0.07120370370370377</v>
      </c>
      <c r="S10" s="156">
        <f>R10/"01:00:00"</f>
        <v>1.7088888888888905</v>
      </c>
      <c r="T10" s="156" t="e">
        <f>#REF!/"01:00:00"</f>
        <v>#REF!</v>
      </c>
      <c r="U10" s="156" t="e">
        <f>#REF!/"01:00:00"</f>
        <v>#REF!</v>
      </c>
      <c r="V10" s="127">
        <f>I10+L10+O10+R10</f>
        <v>0.4890046296296297</v>
      </c>
      <c r="W10" s="120">
        <f>120/X10</f>
        <v>10.224852071005914</v>
      </c>
      <c r="X10" s="223">
        <f>V10/"01:00:00"</f>
        <v>11.736111111111114</v>
      </c>
      <c r="Y10" s="132" t="s">
        <v>297</v>
      </c>
    </row>
    <row r="11" spans="1:25" ht="17.25">
      <c r="A11" s="133"/>
      <c r="B11" s="136"/>
      <c r="C11" s="142" t="s">
        <v>130</v>
      </c>
      <c r="D11" s="143"/>
      <c r="E11" s="144" t="s">
        <v>162</v>
      </c>
      <c r="F11" s="145"/>
      <c r="G11" s="171"/>
      <c r="H11" s="6">
        <v>0.4014351851851852</v>
      </c>
      <c r="I11" s="7">
        <f>35/J10</f>
        <v>10.787671232876713</v>
      </c>
      <c r="J11" s="157"/>
      <c r="K11" s="6">
        <v>0.5710763888888889</v>
      </c>
      <c r="L11" s="7">
        <f>35/M10</f>
        <v>10.197474910974424</v>
      </c>
      <c r="M11" s="157"/>
      <c r="N11" s="8">
        <v>0.7391666666666666</v>
      </c>
      <c r="O11" s="7">
        <f>30/P10</f>
        <v>8.95373901508871</v>
      </c>
      <c r="P11" s="157"/>
      <c r="Q11" s="38">
        <v>0.8501157407407408</v>
      </c>
      <c r="R11" s="7">
        <f>20/S10</f>
        <v>11.703511053315983</v>
      </c>
      <c r="S11" s="157"/>
      <c r="T11" s="157"/>
      <c r="U11" s="157"/>
      <c r="V11" s="128"/>
      <c r="W11" s="121"/>
      <c r="X11" s="224"/>
      <c r="Y11" s="133"/>
    </row>
    <row r="12" spans="1:25" ht="13.5" customHeight="1">
      <c r="A12" s="133"/>
      <c r="B12" s="136"/>
      <c r="C12" s="142"/>
      <c r="D12" s="143"/>
      <c r="E12" s="146" t="s">
        <v>163</v>
      </c>
      <c r="F12" s="147"/>
      <c r="G12" s="172" t="s">
        <v>101</v>
      </c>
      <c r="H12" s="9">
        <v>0.4060185185185185</v>
      </c>
      <c r="I12" s="151" t="s">
        <v>274</v>
      </c>
      <c r="J12" s="157"/>
      <c r="K12" s="9">
        <v>0.5768055555555556</v>
      </c>
      <c r="L12" s="153" t="s">
        <v>248</v>
      </c>
      <c r="M12" s="157"/>
      <c r="N12" s="10">
        <v>0.7441898148148148</v>
      </c>
      <c r="O12" s="153" t="s">
        <v>303</v>
      </c>
      <c r="P12" s="157"/>
      <c r="Q12" s="39">
        <v>0.859849537037037</v>
      </c>
      <c r="R12" s="153" t="s">
        <v>315</v>
      </c>
      <c r="S12" s="157"/>
      <c r="T12" s="157"/>
      <c r="U12" s="157"/>
      <c r="V12" s="128"/>
      <c r="W12" s="121"/>
      <c r="X12" s="224"/>
      <c r="Y12" s="133"/>
    </row>
    <row r="13" spans="1:25" ht="14.25" customHeight="1" thickBot="1">
      <c r="A13" s="134"/>
      <c r="B13" s="137"/>
      <c r="C13" s="130" t="s">
        <v>131</v>
      </c>
      <c r="D13" s="123"/>
      <c r="E13" s="35" t="s">
        <v>164</v>
      </c>
      <c r="F13" s="36">
        <v>1997</v>
      </c>
      <c r="G13" s="173"/>
      <c r="H13" s="2">
        <f>H12-H11</f>
        <v>0.004583333333333328</v>
      </c>
      <c r="I13" s="152"/>
      <c r="J13" s="158"/>
      <c r="K13" s="2">
        <f>K12-K11</f>
        <v>0.005729166666666674</v>
      </c>
      <c r="L13" s="152"/>
      <c r="M13" s="158"/>
      <c r="N13" s="2">
        <f>N12-N11</f>
        <v>0.005023148148148193</v>
      </c>
      <c r="O13" s="152"/>
      <c r="P13" s="158"/>
      <c r="Q13" s="2">
        <f>Q12-Q11</f>
        <v>0.009733796296296227</v>
      </c>
      <c r="R13" s="152"/>
      <c r="S13" s="158"/>
      <c r="T13" s="158"/>
      <c r="U13" s="158"/>
      <c r="V13" s="119"/>
      <c r="W13" s="122"/>
      <c r="X13" s="225"/>
      <c r="Y13" s="134"/>
    </row>
    <row r="14" spans="1:25" ht="13.5" customHeight="1">
      <c r="A14" s="132">
        <v>1</v>
      </c>
      <c r="B14" s="135">
        <v>11</v>
      </c>
      <c r="C14" s="138">
        <v>101117674</v>
      </c>
      <c r="D14" s="139"/>
      <c r="E14" s="42" t="s">
        <v>244</v>
      </c>
      <c r="F14" s="69" t="s">
        <v>129</v>
      </c>
      <c r="G14" s="170" t="s">
        <v>97</v>
      </c>
      <c r="H14" s="3">
        <v>0.2708333333333333</v>
      </c>
      <c r="I14" s="12">
        <f>H16-H14</f>
        <v>0.13468750000000002</v>
      </c>
      <c r="J14" s="156">
        <f>I14/"01:00:00"</f>
        <v>3.2325000000000004</v>
      </c>
      <c r="K14" s="3">
        <f>H16+TIME(0,40,0)</f>
        <v>0.4332986111111111</v>
      </c>
      <c r="L14" s="4">
        <f>K16-K14</f>
        <v>0.14394675925925926</v>
      </c>
      <c r="M14" s="156">
        <f>L14/"01:00:00"</f>
        <v>3.4547222222222222</v>
      </c>
      <c r="N14" s="40">
        <f>K16+TIME(0,40,0)</f>
        <v>0.6050231481481482</v>
      </c>
      <c r="O14" s="4">
        <f>N16-N14</f>
        <v>0.14760416666666654</v>
      </c>
      <c r="P14" s="156">
        <f>O14/"01:00:00"</f>
        <v>3.542499999999997</v>
      </c>
      <c r="Q14" s="40">
        <f>N16+TIME(0,50,0)</f>
        <v>0.7873495370370369</v>
      </c>
      <c r="R14" s="4">
        <f>Q15-Q14</f>
        <v>-0.7873495370370369</v>
      </c>
      <c r="S14" s="156">
        <f>R14/"01:00:00"</f>
        <v>-18.896388888888886</v>
      </c>
      <c r="T14" s="156" t="e">
        <f>#REF!/"01:00:00"</f>
        <v>#REF!</v>
      </c>
      <c r="U14" s="156" t="e">
        <f>#REF!/"01:00:00"</f>
        <v>#REF!</v>
      </c>
      <c r="V14" s="127">
        <f>I14+L14+O14+R14</f>
        <v>-0.3611111111111111</v>
      </c>
      <c r="W14" s="120"/>
      <c r="X14" s="223">
        <f>V14/"01:00:00"</f>
        <v>-8.666666666666668</v>
      </c>
      <c r="Y14" s="165" t="s">
        <v>294</v>
      </c>
    </row>
    <row r="15" spans="1:25" ht="13.5" customHeight="1">
      <c r="A15" s="133"/>
      <c r="B15" s="136"/>
      <c r="C15" s="144" t="s">
        <v>160</v>
      </c>
      <c r="D15" s="145"/>
      <c r="E15" s="142" t="s">
        <v>242</v>
      </c>
      <c r="F15" s="143"/>
      <c r="G15" s="171"/>
      <c r="H15" s="6">
        <v>0.40150462962962963</v>
      </c>
      <c r="I15" s="7">
        <f>35/J14</f>
        <v>10.82753286929621</v>
      </c>
      <c r="J15" s="157"/>
      <c r="K15" s="6">
        <v>0.571099537037037</v>
      </c>
      <c r="L15" s="7">
        <f>35/M14</f>
        <v>10.131060545147543</v>
      </c>
      <c r="M15" s="157"/>
      <c r="N15" s="8">
        <v>0.7392361111111111</v>
      </c>
      <c r="O15" s="7">
        <f>30/P14</f>
        <v>8.468595624558935</v>
      </c>
      <c r="P15" s="157"/>
      <c r="Q15" s="38"/>
      <c r="R15" s="7"/>
      <c r="S15" s="157"/>
      <c r="T15" s="157"/>
      <c r="U15" s="157"/>
      <c r="V15" s="128"/>
      <c r="W15" s="121"/>
      <c r="X15" s="224"/>
      <c r="Y15" s="166"/>
    </row>
    <row r="16" spans="1:25" ht="13.5" customHeight="1">
      <c r="A16" s="133"/>
      <c r="B16" s="136"/>
      <c r="C16" s="144"/>
      <c r="D16" s="145"/>
      <c r="E16" s="124" t="s">
        <v>243</v>
      </c>
      <c r="F16" s="125"/>
      <c r="G16" s="172" t="s">
        <v>101</v>
      </c>
      <c r="H16" s="9">
        <v>0.40552083333333333</v>
      </c>
      <c r="I16" s="151" t="s">
        <v>275</v>
      </c>
      <c r="J16" s="157"/>
      <c r="K16" s="9">
        <v>0.5772453703703704</v>
      </c>
      <c r="L16" s="153" t="s">
        <v>291</v>
      </c>
      <c r="M16" s="157"/>
      <c r="N16" s="10">
        <v>0.7526273148148147</v>
      </c>
      <c r="O16" s="153" t="s">
        <v>310</v>
      </c>
      <c r="P16" s="157"/>
      <c r="Q16" s="39"/>
      <c r="R16" s="153"/>
      <c r="S16" s="157"/>
      <c r="T16" s="157"/>
      <c r="U16" s="157"/>
      <c r="V16" s="128"/>
      <c r="W16" s="121"/>
      <c r="X16" s="224"/>
      <c r="Y16" s="166"/>
    </row>
    <row r="17" spans="1:25" ht="14.25" customHeight="1" thickBot="1">
      <c r="A17" s="134"/>
      <c r="B17" s="137"/>
      <c r="C17" s="221" t="s">
        <v>161</v>
      </c>
      <c r="D17" s="222"/>
      <c r="E17" s="35" t="s">
        <v>103</v>
      </c>
      <c r="F17" s="36">
        <v>2002</v>
      </c>
      <c r="G17" s="173"/>
      <c r="H17" s="2">
        <f>H16-H15</f>
        <v>0.004016203703703702</v>
      </c>
      <c r="I17" s="152"/>
      <c r="J17" s="158"/>
      <c r="K17" s="2">
        <f>K16-K15</f>
        <v>0.006145833333333406</v>
      </c>
      <c r="L17" s="152"/>
      <c r="M17" s="158"/>
      <c r="N17" s="2">
        <f>N16-N15</f>
        <v>0.013391203703703614</v>
      </c>
      <c r="O17" s="152"/>
      <c r="P17" s="158"/>
      <c r="Q17" s="2">
        <f>Q16-Q15</f>
        <v>0</v>
      </c>
      <c r="R17" s="152"/>
      <c r="S17" s="158"/>
      <c r="T17" s="158"/>
      <c r="U17" s="158"/>
      <c r="V17" s="119"/>
      <c r="W17" s="122"/>
      <c r="X17" s="225"/>
      <c r="Y17" s="167"/>
    </row>
    <row r="18" spans="1:25" ht="13.5">
      <c r="A18" s="213" t="s">
        <v>32</v>
      </c>
      <c r="B18" s="214"/>
      <c r="C18" s="214"/>
      <c r="D18" s="214"/>
      <c r="E18" s="214"/>
      <c r="F18" s="214"/>
      <c r="G18" s="215"/>
      <c r="H18" s="3">
        <v>0.2708333333333333</v>
      </c>
      <c r="I18" s="12">
        <f>H20-H18</f>
        <v>0.14583333333333337</v>
      </c>
      <c r="J18" s="156">
        <f>I18/"01:00:00"</f>
        <v>3.500000000000001</v>
      </c>
      <c r="K18" s="3">
        <f>H20+TIME(0,40,0)</f>
        <v>0.4444444444444445</v>
      </c>
      <c r="L18" s="4">
        <f>K20-K18</f>
        <v>0.14583333333333331</v>
      </c>
      <c r="M18" s="156">
        <f>L18/"01:00:00"</f>
        <v>3.4999999999999996</v>
      </c>
      <c r="N18" s="40">
        <f>K20+TIME(0,40,0)</f>
        <v>0.6180555555555556</v>
      </c>
      <c r="O18" s="4">
        <f>N20-N18</f>
        <v>0.12499999999999989</v>
      </c>
      <c r="P18" s="156">
        <f>O18/"01:00:00"</f>
        <v>2.9999999999999973</v>
      </c>
      <c r="Q18" s="40">
        <f>N20+TIME(0,50,0)</f>
        <v>0.7777777777777777</v>
      </c>
      <c r="R18" s="4">
        <f>Q19-Q18</f>
        <v>0.08333333333333348</v>
      </c>
      <c r="S18" s="156">
        <f>R18/"01:00:00"</f>
        <v>2.0000000000000036</v>
      </c>
      <c r="T18" s="156" t="e">
        <f>#REF!/"01:00:00"</f>
        <v>#REF!</v>
      </c>
      <c r="U18" s="156" t="e">
        <f>#REF!/"01:00:00"</f>
        <v>#REF!</v>
      </c>
      <c r="V18" s="127">
        <f>I18+L18+O18+R18</f>
        <v>0.5</v>
      </c>
      <c r="W18" s="120">
        <f>120/X18</f>
        <v>10</v>
      </c>
      <c r="X18" s="148">
        <f>V18/"01:00:00"</f>
        <v>12</v>
      </c>
      <c r="Y18" s="41"/>
    </row>
    <row r="19" spans="1:25" ht="13.5">
      <c r="A19" s="216"/>
      <c r="B19" s="160"/>
      <c r="C19" s="160"/>
      <c r="D19" s="160"/>
      <c r="E19" s="160"/>
      <c r="F19" s="160"/>
      <c r="G19" s="217"/>
      <c r="H19" s="80">
        <v>0.40277777777777773</v>
      </c>
      <c r="I19" s="7">
        <f>35/J18</f>
        <v>9.999999999999998</v>
      </c>
      <c r="J19" s="157"/>
      <c r="K19" s="80">
        <v>0.576388888888889</v>
      </c>
      <c r="L19" s="7">
        <f>35/M18</f>
        <v>10.000000000000002</v>
      </c>
      <c r="M19" s="157"/>
      <c r="N19" s="82">
        <v>0.7291666666666666</v>
      </c>
      <c r="O19" s="7">
        <f>30/P18</f>
        <v>10.000000000000009</v>
      </c>
      <c r="P19" s="157"/>
      <c r="Q19" s="50">
        <v>0.8611111111111112</v>
      </c>
      <c r="R19" s="7">
        <f>20/S18</f>
        <v>9.999999999999982</v>
      </c>
      <c r="S19" s="157"/>
      <c r="T19" s="157"/>
      <c r="U19" s="157"/>
      <c r="V19" s="128"/>
      <c r="W19" s="121"/>
      <c r="X19" s="149"/>
      <c r="Y19" s="41"/>
    </row>
    <row r="20" spans="1:25" ht="13.5">
      <c r="A20" s="216"/>
      <c r="B20" s="160"/>
      <c r="C20" s="160"/>
      <c r="D20" s="160"/>
      <c r="E20" s="160"/>
      <c r="F20" s="160"/>
      <c r="G20" s="217"/>
      <c r="H20" s="81">
        <v>0.4166666666666667</v>
      </c>
      <c r="I20" s="151"/>
      <c r="J20" s="157"/>
      <c r="K20" s="81">
        <v>0.5902777777777778</v>
      </c>
      <c r="L20" s="153"/>
      <c r="M20" s="157"/>
      <c r="N20" s="83">
        <v>0.7430555555555555</v>
      </c>
      <c r="O20" s="153"/>
      <c r="P20" s="157"/>
      <c r="Q20" s="39">
        <v>0.8819444444444445</v>
      </c>
      <c r="R20" s="211" t="s">
        <v>30</v>
      </c>
      <c r="S20" s="157"/>
      <c r="T20" s="157"/>
      <c r="U20" s="157"/>
      <c r="V20" s="128"/>
      <c r="W20" s="121"/>
      <c r="X20" s="149"/>
      <c r="Y20" s="41"/>
    </row>
    <row r="21" spans="1:25" ht="14.25" thickBot="1">
      <c r="A21" s="218"/>
      <c r="B21" s="219"/>
      <c r="C21" s="219"/>
      <c r="D21" s="219"/>
      <c r="E21" s="219"/>
      <c r="F21" s="219"/>
      <c r="G21" s="220"/>
      <c r="H21" s="2">
        <f>H20-H19</f>
        <v>0.01388888888888895</v>
      </c>
      <c r="I21" s="152"/>
      <c r="J21" s="158"/>
      <c r="K21" s="2">
        <f>K20-K19</f>
        <v>0.01388888888888884</v>
      </c>
      <c r="L21" s="152"/>
      <c r="M21" s="158"/>
      <c r="N21" s="2">
        <f>N20-N19</f>
        <v>0.01388888888888884</v>
      </c>
      <c r="O21" s="152"/>
      <c r="P21" s="158"/>
      <c r="Q21" s="2">
        <f>Q20-Q19</f>
        <v>0.02083333333333337</v>
      </c>
      <c r="R21" s="212"/>
      <c r="S21" s="158"/>
      <c r="T21" s="158"/>
      <c r="U21" s="158"/>
      <c r="V21" s="119"/>
      <c r="W21" s="122"/>
      <c r="X21" s="150"/>
      <c r="Y21" s="41"/>
    </row>
    <row r="22" spans="7:15" ht="13.5">
      <c r="G22" t="s">
        <v>31</v>
      </c>
      <c r="I22" s="47">
        <v>0.027777777777777776</v>
      </c>
      <c r="L22" s="47">
        <v>0.027777777777777776</v>
      </c>
      <c r="O22" s="47">
        <v>0.034722222222222224</v>
      </c>
    </row>
    <row r="29" ht="13.5" customHeight="1"/>
  </sheetData>
  <mergeCells count="88">
    <mergeCell ref="A3:I3"/>
    <mergeCell ref="A4:N4"/>
    <mergeCell ref="W2:Y2"/>
    <mergeCell ref="N5:O5"/>
    <mergeCell ref="A1:E2"/>
    <mergeCell ref="F2:G2"/>
    <mergeCell ref="H2:L2"/>
    <mergeCell ref="Y5:Y9"/>
    <mergeCell ref="W4:Y4"/>
    <mergeCell ref="A5:A9"/>
    <mergeCell ref="B5:B9"/>
    <mergeCell ref="C5:D5"/>
    <mergeCell ref="G5:G8"/>
    <mergeCell ref="H5:I5"/>
    <mergeCell ref="C6:D8"/>
    <mergeCell ref="E6:F7"/>
    <mergeCell ref="E8:F8"/>
    <mergeCell ref="I8:I9"/>
    <mergeCell ref="C9:D9"/>
    <mergeCell ref="K5:L5"/>
    <mergeCell ref="W8:W9"/>
    <mergeCell ref="Q5:R5"/>
    <mergeCell ref="V5:V7"/>
    <mergeCell ref="W5:W7"/>
    <mergeCell ref="L8:L9"/>
    <mergeCell ref="O8:O9"/>
    <mergeCell ref="R8:R9"/>
    <mergeCell ref="V8:V9"/>
    <mergeCell ref="A10:A13"/>
    <mergeCell ref="B10:B13"/>
    <mergeCell ref="C10:D10"/>
    <mergeCell ref="C11:D12"/>
    <mergeCell ref="J10:J13"/>
    <mergeCell ref="M10:M13"/>
    <mergeCell ref="P10:P13"/>
    <mergeCell ref="L12:L13"/>
    <mergeCell ref="O12:O13"/>
    <mergeCell ref="W10:W13"/>
    <mergeCell ref="X10:X13"/>
    <mergeCell ref="Y10:Y13"/>
    <mergeCell ref="S10:S13"/>
    <mergeCell ref="T10:T13"/>
    <mergeCell ref="U10:U13"/>
    <mergeCell ref="V10:V13"/>
    <mergeCell ref="E11:F11"/>
    <mergeCell ref="E12:F12"/>
    <mergeCell ref="G12:G13"/>
    <mergeCell ref="I12:I13"/>
    <mergeCell ref="G10:G11"/>
    <mergeCell ref="R12:R13"/>
    <mergeCell ref="C13:D13"/>
    <mergeCell ref="A14:A17"/>
    <mergeCell ref="B14:B17"/>
    <mergeCell ref="C14:D14"/>
    <mergeCell ref="G14:G15"/>
    <mergeCell ref="J14:J17"/>
    <mergeCell ref="M14:M17"/>
    <mergeCell ref="P14:P17"/>
    <mergeCell ref="C15:D16"/>
    <mergeCell ref="W14:W17"/>
    <mergeCell ref="X14:X17"/>
    <mergeCell ref="Y14:Y17"/>
    <mergeCell ref="S14:S17"/>
    <mergeCell ref="T14:T17"/>
    <mergeCell ref="U14:U17"/>
    <mergeCell ref="V14:V17"/>
    <mergeCell ref="E15:F15"/>
    <mergeCell ref="E16:F16"/>
    <mergeCell ref="G16:G17"/>
    <mergeCell ref="I16:I17"/>
    <mergeCell ref="L16:L17"/>
    <mergeCell ref="O16:O17"/>
    <mergeCell ref="R16:R17"/>
    <mergeCell ref="C17:D17"/>
    <mergeCell ref="A18:G21"/>
    <mergeCell ref="J18:J21"/>
    <mergeCell ref="M18:M21"/>
    <mergeCell ref="P18:P21"/>
    <mergeCell ref="W18:W21"/>
    <mergeCell ref="X18:X21"/>
    <mergeCell ref="I20:I21"/>
    <mergeCell ref="L20:L21"/>
    <mergeCell ref="O20:O21"/>
    <mergeCell ref="R20:R21"/>
    <mergeCell ref="S18:S21"/>
    <mergeCell ref="T18:T21"/>
    <mergeCell ref="U18:U21"/>
    <mergeCell ref="V18:V21"/>
  </mergeCells>
  <printOptions/>
  <pageMargins left="0.75" right="0.75" top="1" bottom="1" header="0.512" footer="0.512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H19" sqref="H19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00390625" style="16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204" t="s">
        <v>132</v>
      </c>
      <c r="B1" s="204"/>
      <c r="C1" s="204"/>
      <c r="D1" s="204"/>
      <c r="E1" s="204"/>
      <c r="H1" s="13"/>
      <c r="K1" s="13"/>
      <c r="N1" s="13"/>
      <c r="U1" s="13" t="s">
        <v>42</v>
      </c>
    </row>
    <row r="2" spans="1:24" ht="18.75" customHeight="1">
      <c r="A2" s="204"/>
      <c r="B2" s="204"/>
      <c r="C2" s="204"/>
      <c r="D2" s="204"/>
      <c r="E2" s="204"/>
      <c r="F2" s="208" t="s">
        <v>4</v>
      </c>
      <c r="G2" s="208"/>
      <c r="H2" s="233" t="s">
        <v>166</v>
      </c>
      <c r="I2" s="233"/>
      <c r="J2" s="233"/>
      <c r="K2" s="233"/>
      <c r="L2" s="55"/>
      <c r="N2" s="13"/>
      <c r="U2" s="59" t="s">
        <v>43</v>
      </c>
      <c r="V2" s="168" t="s">
        <v>204</v>
      </c>
      <c r="W2" s="168"/>
      <c r="X2" s="168"/>
    </row>
    <row r="3" spans="1:22" ht="18.75" customHeight="1">
      <c r="A3" s="226" t="s">
        <v>157</v>
      </c>
      <c r="B3" s="226"/>
      <c r="C3" s="226"/>
      <c r="D3" s="226"/>
      <c r="E3" s="226"/>
      <c r="F3" s="226"/>
      <c r="G3" s="226"/>
      <c r="H3" s="226"/>
      <c r="I3" s="226"/>
      <c r="J3" s="89"/>
      <c r="K3" s="89"/>
      <c r="L3" s="55"/>
      <c r="N3" s="13"/>
      <c r="U3" s="13" t="s">
        <v>44</v>
      </c>
      <c r="V3" s="16"/>
    </row>
    <row r="4" spans="1:24" s="17" customFormat="1" ht="18.75" customHeight="1" thickBot="1">
      <c r="A4" s="227" t="s">
        <v>159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60" t="s">
        <v>35</v>
      </c>
      <c r="P4" s="58"/>
      <c r="Q4" s="58"/>
      <c r="R4" s="58"/>
      <c r="S4" s="58"/>
      <c r="T4" s="58"/>
      <c r="U4" s="61" t="s">
        <v>45</v>
      </c>
      <c r="V4" s="169" t="s">
        <v>205</v>
      </c>
      <c r="W4" s="169"/>
      <c r="X4" s="169"/>
    </row>
    <row r="5" spans="1:24" ht="13.5" customHeight="1">
      <c r="A5" s="195" t="s">
        <v>0</v>
      </c>
      <c r="B5" s="199" t="s">
        <v>5</v>
      </c>
      <c r="C5" s="138" t="s">
        <v>46</v>
      </c>
      <c r="D5" s="139"/>
      <c r="E5" s="42" t="s">
        <v>46</v>
      </c>
      <c r="F5" s="43" t="s">
        <v>47</v>
      </c>
      <c r="G5" s="202" t="s">
        <v>3</v>
      </c>
      <c r="H5" s="185" t="s">
        <v>208</v>
      </c>
      <c r="I5" s="186"/>
      <c r="J5" s="18"/>
      <c r="K5" s="185" t="s">
        <v>209</v>
      </c>
      <c r="L5" s="186"/>
      <c r="M5" s="18"/>
      <c r="N5" s="185" t="s">
        <v>210</v>
      </c>
      <c r="O5" s="186"/>
      <c r="P5" s="18"/>
      <c r="Q5" s="18"/>
      <c r="R5" s="18"/>
      <c r="S5" s="19"/>
      <c r="T5" s="20"/>
      <c r="U5" s="127" t="s">
        <v>48</v>
      </c>
      <c r="V5" s="184" t="s">
        <v>49</v>
      </c>
      <c r="W5" s="21"/>
      <c r="X5" s="187" t="s">
        <v>50</v>
      </c>
    </row>
    <row r="6" spans="1:24" s="14" customFormat="1" ht="14.25" customHeight="1">
      <c r="A6" s="196"/>
      <c r="B6" s="200"/>
      <c r="C6" s="191" t="s">
        <v>1</v>
      </c>
      <c r="D6" s="192"/>
      <c r="E6" s="191" t="s">
        <v>2</v>
      </c>
      <c r="F6" s="192"/>
      <c r="G6" s="203"/>
      <c r="H6" s="22" t="s">
        <v>51</v>
      </c>
      <c r="I6" s="23" t="s">
        <v>52</v>
      </c>
      <c r="J6" s="24"/>
      <c r="K6" s="22" t="s">
        <v>53</v>
      </c>
      <c r="L6" s="23" t="s">
        <v>52</v>
      </c>
      <c r="M6" s="24"/>
      <c r="N6" s="22" t="s">
        <v>53</v>
      </c>
      <c r="O6" s="23" t="s">
        <v>52</v>
      </c>
      <c r="P6" s="24"/>
      <c r="Q6" s="24"/>
      <c r="R6" s="24"/>
      <c r="S6" s="24"/>
      <c r="T6" s="25"/>
      <c r="U6" s="128"/>
      <c r="V6" s="180"/>
      <c r="W6" s="26"/>
      <c r="X6" s="188"/>
    </row>
    <row r="7" spans="1:24" s="14" customFormat="1" ht="13.5">
      <c r="A7" s="196"/>
      <c r="B7" s="200"/>
      <c r="C7" s="191"/>
      <c r="D7" s="192"/>
      <c r="E7" s="191"/>
      <c r="F7" s="192"/>
      <c r="G7" s="203"/>
      <c r="H7" s="22" t="s">
        <v>54</v>
      </c>
      <c r="I7" s="23" t="s">
        <v>55</v>
      </c>
      <c r="J7" s="24"/>
      <c r="K7" s="22" t="s">
        <v>54</v>
      </c>
      <c r="L7" s="23" t="s">
        <v>55</v>
      </c>
      <c r="M7" s="24"/>
      <c r="N7" s="22" t="s">
        <v>56</v>
      </c>
      <c r="O7" s="23" t="s">
        <v>55</v>
      </c>
      <c r="P7" s="24"/>
      <c r="Q7" s="24"/>
      <c r="R7" s="24"/>
      <c r="S7" s="24"/>
      <c r="T7" s="25"/>
      <c r="U7" s="128"/>
      <c r="V7" s="180"/>
      <c r="W7" s="26"/>
      <c r="X7" s="188"/>
    </row>
    <row r="8" spans="1:24" s="14" customFormat="1" ht="13.5">
      <c r="A8" s="197"/>
      <c r="B8" s="200"/>
      <c r="C8" s="191"/>
      <c r="D8" s="192"/>
      <c r="E8" s="191" t="s">
        <v>57</v>
      </c>
      <c r="F8" s="192"/>
      <c r="G8" s="203"/>
      <c r="H8" s="27" t="s">
        <v>58</v>
      </c>
      <c r="I8" s="193" t="s">
        <v>59</v>
      </c>
      <c r="J8" s="28"/>
      <c r="K8" s="27" t="s">
        <v>58</v>
      </c>
      <c r="L8" s="193" t="s">
        <v>59</v>
      </c>
      <c r="M8" s="28"/>
      <c r="N8" s="27" t="s">
        <v>58</v>
      </c>
      <c r="O8" s="193" t="s">
        <v>59</v>
      </c>
      <c r="P8" s="28"/>
      <c r="Q8" s="28"/>
      <c r="R8" s="28"/>
      <c r="S8" s="28"/>
      <c r="T8" s="33"/>
      <c r="U8" s="128" t="s">
        <v>60</v>
      </c>
      <c r="V8" s="180" t="s">
        <v>61</v>
      </c>
      <c r="W8" s="29"/>
      <c r="X8" s="189"/>
    </row>
    <row r="9" spans="1:24" s="14" customFormat="1" ht="14.25" thickBot="1">
      <c r="A9" s="198"/>
      <c r="B9" s="201"/>
      <c r="C9" s="182" t="s">
        <v>62</v>
      </c>
      <c r="D9" s="183"/>
      <c r="E9" s="35" t="s">
        <v>63</v>
      </c>
      <c r="F9" s="36" t="s">
        <v>64</v>
      </c>
      <c r="G9" s="44" t="s">
        <v>25</v>
      </c>
      <c r="H9" s="1" t="s">
        <v>65</v>
      </c>
      <c r="I9" s="194"/>
      <c r="J9" s="30"/>
      <c r="K9" s="1" t="s">
        <v>65</v>
      </c>
      <c r="L9" s="194"/>
      <c r="M9" s="30"/>
      <c r="N9" s="1" t="s">
        <v>65</v>
      </c>
      <c r="O9" s="194"/>
      <c r="P9" s="30"/>
      <c r="Q9" s="30"/>
      <c r="R9" s="30"/>
      <c r="S9" s="30"/>
      <c r="T9" s="31"/>
      <c r="U9" s="119"/>
      <c r="V9" s="181"/>
      <c r="W9" s="32"/>
      <c r="X9" s="190"/>
    </row>
    <row r="10" spans="1:24" s="14" customFormat="1" ht="13.5" customHeight="1">
      <c r="A10" s="132">
        <v>1</v>
      </c>
      <c r="B10" s="135">
        <v>21</v>
      </c>
      <c r="C10" s="138"/>
      <c r="D10" s="139"/>
      <c r="E10" s="42"/>
      <c r="F10" s="43"/>
      <c r="G10" s="140"/>
      <c r="H10" s="11">
        <v>0.28125</v>
      </c>
      <c r="I10" s="12">
        <f>H12-H10</f>
        <v>-0.28125</v>
      </c>
      <c r="J10" s="156">
        <f>I10/"01:00:00"</f>
        <v>-6.75</v>
      </c>
      <c r="K10" s="3">
        <f>H12+TIME(0,40,0)</f>
        <v>0.027777777777777776</v>
      </c>
      <c r="L10" s="4">
        <f>K12-K10</f>
        <v>-0.027777777777777776</v>
      </c>
      <c r="M10" s="156">
        <f>L10/"01:00:00"</f>
        <v>-0.6666666666666666</v>
      </c>
      <c r="N10" s="3">
        <f>K12+TIME(0,50,0)</f>
        <v>0.034722222222222224</v>
      </c>
      <c r="O10" s="4">
        <f>N11-N10</f>
        <v>-0.034722222222222224</v>
      </c>
      <c r="P10" s="156">
        <f>O10/"01:00:00"</f>
        <v>-0.8333333333333334</v>
      </c>
      <c r="Q10" s="156" t="e">
        <f>#REF!/"01:00:00"</f>
        <v>#REF!</v>
      </c>
      <c r="R10" s="156" t="e">
        <f>#REF!/"01:00:00"</f>
        <v>#REF!</v>
      </c>
      <c r="S10" s="156" t="e">
        <f>#REF!/"01:00:00"</f>
        <v>#REF!</v>
      </c>
      <c r="T10" s="156" t="e">
        <f>#REF!/"01:00:00"</f>
        <v>#REF!</v>
      </c>
      <c r="U10" s="127">
        <f>I10+L10+O10</f>
        <v>-0.34375</v>
      </c>
      <c r="V10" s="120">
        <f>80/W10</f>
        <v>-9.696969696969697</v>
      </c>
      <c r="W10" s="156">
        <f>U10/"01:00:00"</f>
        <v>-8.25</v>
      </c>
      <c r="X10" s="174"/>
    </row>
    <row r="11" spans="1:24" s="14" customFormat="1" ht="13.5" customHeight="1">
      <c r="A11" s="133"/>
      <c r="B11" s="136"/>
      <c r="C11" s="142"/>
      <c r="D11" s="143"/>
      <c r="E11" s="124"/>
      <c r="F11" s="125"/>
      <c r="G11" s="141"/>
      <c r="H11" s="6"/>
      <c r="I11" s="7">
        <f>30/J10</f>
        <v>-4.444444444444445</v>
      </c>
      <c r="J11" s="157"/>
      <c r="K11" s="6"/>
      <c r="L11" s="7">
        <f>30/M10</f>
        <v>-45</v>
      </c>
      <c r="M11" s="157"/>
      <c r="N11" s="8"/>
      <c r="O11" s="7">
        <f>20/P10</f>
        <v>-24</v>
      </c>
      <c r="P11" s="157"/>
      <c r="Q11" s="157"/>
      <c r="R11" s="157"/>
      <c r="S11" s="157"/>
      <c r="T11" s="157"/>
      <c r="U11" s="128"/>
      <c r="V11" s="121"/>
      <c r="W11" s="157"/>
      <c r="X11" s="166"/>
    </row>
    <row r="12" spans="1:24" s="14" customFormat="1" ht="13.5" customHeight="1">
      <c r="A12" s="133"/>
      <c r="B12" s="136"/>
      <c r="C12" s="142"/>
      <c r="D12" s="143"/>
      <c r="E12" s="124"/>
      <c r="F12" s="125"/>
      <c r="G12" s="131"/>
      <c r="H12" s="9"/>
      <c r="I12" s="153"/>
      <c r="J12" s="157"/>
      <c r="K12" s="9"/>
      <c r="L12" s="153"/>
      <c r="M12" s="157"/>
      <c r="N12" s="10"/>
      <c r="O12" s="153"/>
      <c r="P12" s="157"/>
      <c r="Q12" s="157"/>
      <c r="R12" s="157"/>
      <c r="S12" s="157"/>
      <c r="T12" s="157"/>
      <c r="U12" s="128"/>
      <c r="V12" s="121"/>
      <c r="W12" s="157"/>
      <c r="X12" s="166"/>
    </row>
    <row r="13" spans="1:24" s="14" customFormat="1" ht="14.25" thickBot="1">
      <c r="A13" s="134"/>
      <c r="B13" s="137"/>
      <c r="C13" s="130"/>
      <c r="D13" s="123"/>
      <c r="E13" s="35"/>
      <c r="F13" s="36"/>
      <c r="G13" s="129"/>
      <c r="H13" s="2">
        <f>H12-H11</f>
        <v>0</v>
      </c>
      <c r="I13" s="152"/>
      <c r="J13" s="158"/>
      <c r="K13" s="2">
        <f>K12-K11</f>
        <v>0</v>
      </c>
      <c r="L13" s="152"/>
      <c r="M13" s="158"/>
      <c r="N13" s="2">
        <f>N12-N11</f>
        <v>0</v>
      </c>
      <c r="O13" s="152"/>
      <c r="P13" s="158"/>
      <c r="Q13" s="158"/>
      <c r="R13" s="158"/>
      <c r="S13" s="158"/>
      <c r="T13" s="158"/>
      <c r="U13" s="119"/>
      <c r="V13" s="122"/>
      <c r="W13" s="158"/>
      <c r="X13" s="167"/>
    </row>
    <row r="14" spans="1:24" ht="13.5">
      <c r="A14" s="213" t="s">
        <v>66</v>
      </c>
      <c r="B14" s="214"/>
      <c r="C14" s="214"/>
      <c r="D14" s="214"/>
      <c r="E14" s="214"/>
      <c r="F14" s="214"/>
      <c r="G14" s="215"/>
      <c r="H14" s="11">
        <v>0.28125</v>
      </c>
      <c r="I14" s="93">
        <f>H16-H14</f>
        <v>0.1388888888888889</v>
      </c>
      <c r="J14" s="156">
        <f>I14/"01:00:00"</f>
        <v>3.3333333333333335</v>
      </c>
      <c r="K14" s="3">
        <f>H16+TIME(0,40,0)</f>
        <v>0.4479166666666667</v>
      </c>
      <c r="L14" s="4">
        <f>K16-K14</f>
        <v>0.1388888888888889</v>
      </c>
      <c r="M14" s="156">
        <f>L14/"01:00:00"</f>
        <v>3.3333333333333335</v>
      </c>
      <c r="N14" s="5">
        <f>K16+TIME(0,50,0)</f>
        <v>0.6215277777777778</v>
      </c>
      <c r="O14" s="4">
        <f>N15-N14</f>
        <v>0.09236111111111112</v>
      </c>
      <c r="P14" s="156">
        <f>O14/"01:00:00"</f>
        <v>2.216666666666667</v>
      </c>
      <c r="Q14" s="156" t="e">
        <f>#REF!/"01:00:00"</f>
        <v>#REF!</v>
      </c>
      <c r="R14" s="156" t="e">
        <f>#REF!/"01:00:00"</f>
        <v>#REF!</v>
      </c>
      <c r="S14" s="156" t="e">
        <f>#REF!/"01:00:00"</f>
        <v>#REF!</v>
      </c>
      <c r="T14" s="156" t="e">
        <f>#REF!/"01:00:00"</f>
        <v>#REF!</v>
      </c>
      <c r="U14" s="127">
        <f>I14+L14+O14</f>
        <v>0.3701388888888889</v>
      </c>
      <c r="V14" s="120">
        <f>80/W14</f>
        <v>9.005628517823638</v>
      </c>
      <c r="W14" s="148">
        <f>U14/"01:00:00"</f>
        <v>8.883333333333335</v>
      </c>
      <c r="X14" s="17"/>
    </row>
    <row r="15" spans="1:24" ht="13.5">
      <c r="A15" s="216"/>
      <c r="B15" s="160"/>
      <c r="C15" s="160"/>
      <c r="D15" s="160"/>
      <c r="E15" s="160"/>
      <c r="F15" s="160"/>
      <c r="G15" s="217"/>
      <c r="H15" s="80">
        <v>0.40625</v>
      </c>
      <c r="I15" s="7">
        <f>30/J14</f>
        <v>9</v>
      </c>
      <c r="J15" s="157"/>
      <c r="K15" s="80">
        <v>0.5729166666666666</v>
      </c>
      <c r="L15" s="7">
        <f>30/M14</f>
        <v>9</v>
      </c>
      <c r="M15" s="157"/>
      <c r="N15" s="50">
        <v>0.7138888888888889</v>
      </c>
      <c r="O15" s="7">
        <f>20/P14</f>
        <v>9.022556390977444</v>
      </c>
      <c r="P15" s="157"/>
      <c r="Q15" s="157"/>
      <c r="R15" s="157"/>
      <c r="S15" s="157"/>
      <c r="T15" s="157"/>
      <c r="U15" s="128"/>
      <c r="V15" s="121"/>
      <c r="W15" s="149"/>
      <c r="X15" s="17"/>
    </row>
    <row r="16" spans="1:24" ht="13.5">
      <c r="A16" s="216"/>
      <c r="B16" s="160"/>
      <c r="C16" s="160"/>
      <c r="D16" s="160"/>
      <c r="E16" s="160"/>
      <c r="F16" s="160"/>
      <c r="G16" s="217"/>
      <c r="H16" s="81">
        <v>0.4201388888888889</v>
      </c>
      <c r="I16" s="153"/>
      <c r="J16" s="157"/>
      <c r="K16" s="81">
        <v>0.5868055555555556</v>
      </c>
      <c r="L16" s="153"/>
      <c r="M16" s="157"/>
      <c r="N16" s="10">
        <v>0.7347222222222222</v>
      </c>
      <c r="O16" s="231"/>
      <c r="P16" s="157"/>
      <c r="Q16" s="157"/>
      <c r="R16" s="157"/>
      <c r="S16" s="157"/>
      <c r="T16" s="157"/>
      <c r="U16" s="128"/>
      <c r="V16" s="121"/>
      <c r="W16" s="149"/>
      <c r="X16" s="17"/>
    </row>
    <row r="17" spans="1:24" ht="14.25" thickBot="1">
      <c r="A17" s="218"/>
      <c r="B17" s="219"/>
      <c r="C17" s="219"/>
      <c r="D17" s="219"/>
      <c r="E17" s="219"/>
      <c r="F17" s="219"/>
      <c r="G17" s="220"/>
      <c r="H17" s="2">
        <f>H16-H15</f>
        <v>0.013888888888888895</v>
      </c>
      <c r="I17" s="152"/>
      <c r="J17" s="158"/>
      <c r="K17" s="2">
        <f>K16-K15</f>
        <v>0.01388888888888895</v>
      </c>
      <c r="L17" s="152"/>
      <c r="M17" s="158"/>
      <c r="N17" s="2">
        <f>N16-N15</f>
        <v>0.02083333333333326</v>
      </c>
      <c r="O17" s="232"/>
      <c r="P17" s="158"/>
      <c r="Q17" s="158"/>
      <c r="R17" s="158"/>
      <c r="S17" s="158"/>
      <c r="T17" s="158"/>
      <c r="U17" s="119"/>
      <c r="V17" s="122"/>
      <c r="W17" s="150"/>
      <c r="X17" s="17"/>
    </row>
    <row r="18" spans="7:12" ht="13.5">
      <c r="G18" t="s">
        <v>31</v>
      </c>
      <c r="I18" s="47">
        <v>0.027777777777777776</v>
      </c>
      <c r="L18" s="47">
        <v>0.034722222222222224</v>
      </c>
    </row>
  </sheetData>
  <mergeCells count="63">
    <mergeCell ref="A4:N4"/>
    <mergeCell ref="A1:E2"/>
    <mergeCell ref="F2:G2"/>
    <mergeCell ref="H2:K2"/>
    <mergeCell ref="A3:I3"/>
    <mergeCell ref="A5:A9"/>
    <mergeCell ref="B5:B9"/>
    <mergeCell ref="C5:D5"/>
    <mergeCell ref="G5:G8"/>
    <mergeCell ref="H5:I5"/>
    <mergeCell ref="K5:L5"/>
    <mergeCell ref="C6:D8"/>
    <mergeCell ref="E6:F7"/>
    <mergeCell ref="E8:F8"/>
    <mergeCell ref="I8:I9"/>
    <mergeCell ref="L8:L9"/>
    <mergeCell ref="C9:D9"/>
    <mergeCell ref="N5:O5"/>
    <mergeCell ref="U5:U7"/>
    <mergeCell ref="V5:V7"/>
    <mergeCell ref="X5:X9"/>
    <mergeCell ref="V8:V9"/>
    <mergeCell ref="O8:O9"/>
    <mergeCell ref="U8:U9"/>
    <mergeCell ref="A10:A13"/>
    <mergeCell ref="B10:B13"/>
    <mergeCell ref="C10:D10"/>
    <mergeCell ref="C11:D12"/>
    <mergeCell ref="C13:D13"/>
    <mergeCell ref="J10:J13"/>
    <mergeCell ref="M10:M13"/>
    <mergeCell ref="P10:P13"/>
    <mergeCell ref="L12:L13"/>
    <mergeCell ref="O12:O13"/>
    <mergeCell ref="Q10:Q13"/>
    <mergeCell ref="R10:R13"/>
    <mergeCell ref="S10:S13"/>
    <mergeCell ref="T10:T13"/>
    <mergeCell ref="E11:F11"/>
    <mergeCell ref="E12:F12"/>
    <mergeCell ref="G12:G13"/>
    <mergeCell ref="I12:I13"/>
    <mergeCell ref="G10:G11"/>
    <mergeCell ref="R14:R17"/>
    <mergeCell ref="S14:S17"/>
    <mergeCell ref="T14:T17"/>
    <mergeCell ref="A14:G17"/>
    <mergeCell ref="J14:J17"/>
    <mergeCell ref="M14:M17"/>
    <mergeCell ref="P14:P17"/>
    <mergeCell ref="I16:I17"/>
    <mergeCell ref="L16:L17"/>
    <mergeCell ref="O16:O17"/>
    <mergeCell ref="Q14:Q17"/>
    <mergeCell ref="V2:X2"/>
    <mergeCell ref="V4:X4"/>
    <mergeCell ref="U14:U17"/>
    <mergeCell ref="V14:V17"/>
    <mergeCell ref="W14:W17"/>
    <mergeCell ref="U10:U13"/>
    <mergeCell ref="V10:V13"/>
    <mergeCell ref="W10:W13"/>
    <mergeCell ref="X10:X13"/>
  </mergeCells>
  <printOptions/>
  <pageMargins left="0" right="0" top="1.5748031496062993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00390625" style="16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204" t="s">
        <v>68</v>
      </c>
      <c r="B1" s="204"/>
      <c r="C1" s="204"/>
      <c r="D1" s="204"/>
      <c r="E1" s="204"/>
      <c r="H1" s="13"/>
      <c r="K1" s="13"/>
      <c r="N1" s="13"/>
      <c r="U1" s="13" t="s">
        <v>42</v>
      </c>
    </row>
    <row r="2" spans="1:24" ht="18.75" customHeight="1">
      <c r="A2" s="204"/>
      <c r="B2" s="204"/>
      <c r="C2" s="204"/>
      <c r="D2" s="204"/>
      <c r="E2" s="204"/>
      <c r="F2" s="208" t="s">
        <v>6</v>
      </c>
      <c r="G2" s="208"/>
      <c r="H2" s="233" t="s">
        <v>203</v>
      </c>
      <c r="I2" s="233"/>
      <c r="J2" s="233"/>
      <c r="K2" s="233"/>
      <c r="L2" s="55"/>
      <c r="N2" s="13"/>
      <c r="U2" s="59" t="s">
        <v>43</v>
      </c>
      <c r="V2" s="168" t="s">
        <v>299</v>
      </c>
      <c r="W2" s="168"/>
      <c r="X2" s="168"/>
    </row>
    <row r="3" spans="1:22" ht="18.75" customHeight="1">
      <c r="A3" s="226" t="s">
        <v>157</v>
      </c>
      <c r="B3" s="226"/>
      <c r="C3" s="226"/>
      <c r="D3" s="226"/>
      <c r="E3" s="226"/>
      <c r="F3" s="226"/>
      <c r="G3" s="226"/>
      <c r="H3" s="226"/>
      <c r="I3" s="226"/>
      <c r="J3" s="89"/>
      <c r="K3" s="89"/>
      <c r="L3" s="55"/>
      <c r="N3" s="13"/>
      <c r="U3" s="13" t="s">
        <v>44</v>
      </c>
      <c r="V3" s="16"/>
    </row>
    <row r="4" spans="1:24" s="17" customFormat="1" ht="18.75" customHeight="1" thickBot="1">
      <c r="A4" s="227" t="s">
        <v>159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116">
        <v>0</v>
      </c>
      <c r="P4" s="58"/>
      <c r="Q4" s="58"/>
      <c r="R4" s="58"/>
      <c r="S4" s="58"/>
      <c r="T4" s="58"/>
      <c r="U4" s="61" t="s">
        <v>45</v>
      </c>
      <c r="V4" s="169" t="s">
        <v>206</v>
      </c>
      <c r="W4" s="169"/>
      <c r="X4" s="169"/>
    </row>
    <row r="5" spans="1:24" ht="13.5" customHeight="1">
      <c r="A5" s="195" t="s">
        <v>0</v>
      </c>
      <c r="B5" s="199" t="s">
        <v>5</v>
      </c>
      <c r="C5" s="138" t="s">
        <v>69</v>
      </c>
      <c r="D5" s="139"/>
      <c r="E5" s="42" t="s">
        <v>69</v>
      </c>
      <c r="F5" s="43" t="s">
        <v>70</v>
      </c>
      <c r="G5" s="202" t="s">
        <v>3</v>
      </c>
      <c r="H5" s="185" t="s">
        <v>200</v>
      </c>
      <c r="I5" s="186"/>
      <c r="J5" s="18"/>
      <c r="K5" s="185" t="s">
        <v>201</v>
      </c>
      <c r="L5" s="186"/>
      <c r="M5" s="18"/>
      <c r="N5" s="185" t="s">
        <v>202</v>
      </c>
      <c r="O5" s="186"/>
      <c r="P5" s="18"/>
      <c r="Q5" s="18"/>
      <c r="R5" s="18"/>
      <c r="S5" s="19"/>
      <c r="T5" s="20"/>
      <c r="U5" s="127" t="s">
        <v>71</v>
      </c>
      <c r="V5" s="184" t="s">
        <v>72</v>
      </c>
      <c r="W5" s="21"/>
      <c r="X5" s="187" t="s">
        <v>73</v>
      </c>
    </row>
    <row r="6" spans="1:24" s="14" customFormat="1" ht="14.25" customHeight="1">
      <c r="A6" s="196"/>
      <c r="B6" s="200"/>
      <c r="C6" s="191" t="s">
        <v>1</v>
      </c>
      <c r="D6" s="192"/>
      <c r="E6" s="191" t="s">
        <v>2</v>
      </c>
      <c r="F6" s="192"/>
      <c r="G6" s="203"/>
      <c r="H6" s="22" t="s">
        <v>51</v>
      </c>
      <c r="I6" s="23" t="s">
        <v>52</v>
      </c>
      <c r="J6" s="24"/>
      <c r="K6" s="22" t="s">
        <v>53</v>
      </c>
      <c r="L6" s="23" t="s">
        <v>52</v>
      </c>
      <c r="M6" s="24"/>
      <c r="N6" s="22" t="s">
        <v>53</v>
      </c>
      <c r="O6" s="23" t="s">
        <v>52</v>
      </c>
      <c r="P6" s="24"/>
      <c r="Q6" s="24"/>
      <c r="R6" s="24"/>
      <c r="S6" s="24"/>
      <c r="T6" s="25"/>
      <c r="U6" s="128"/>
      <c r="V6" s="180"/>
      <c r="W6" s="26"/>
      <c r="X6" s="188"/>
    </row>
    <row r="7" spans="1:24" s="14" customFormat="1" ht="13.5">
      <c r="A7" s="196"/>
      <c r="B7" s="200"/>
      <c r="C7" s="191"/>
      <c r="D7" s="192"/>
      <c r="E7" s="191"/>
      <c r="F7" s="192"/>
      <c r="G7" s="203"/>
      <c r="H7" s="22" t="s">
        <v>54</v>
      </c>
      <c r="I7" s="23" t="s">
        <v>55</v>
      </c>
      <c r="J7" s="24"/>
      <c r="K7" s="22" t="s">
        <v>54</v>
      </c>
      <c r="L7" s="23" t="s">
        <v>55</v>
      </c>
      <c r="M7" s="24"/>
      <c r="N7" s="22" t="s">
        <v>56</v>
      </c>
      <c r="O7" s="23" t="s">
        <v>55</v>
      </c>
      <c r="P7" s="24"/>
      <c r="Q7" s="24"/>
      <c r="R7" s="24"/>
      <c r="S7" s="24"/>
      <c r="T7" s="25"/>
      <c r="U7" s="128"/>
      <c r="V7" s="180"/>
      <c r="W7" s="26"/>
      <c r="X7" s="188"/>
    </row>
    <row r="8" spans="1:24" s="14" customFormat="1" ht="13.5">
      <c r="A8" s="197"/>
      <c r="B8" s="200"/>
      <c r="C8" s="191"/>
      <c r="D8" s="192"/>
      <c r="E8" s="191" t="s">
        <v>57</v>
      </c>
      <c r="F8" s="192"/>
      <c r="G8" s="203"/>
      <c r="H8" s="27" t="s">
        <v>58</v>
      </c>
      <c r="I8" s="193" t="s">
        <v>59</v>
      </c>
      <c r="J8" s="28"/>
      <c r="K8" s="27" t="s">
        <v>58</v>
      </c>
      <c r="L8" s="193" t="s">
        <v>59</v>
      </c>
      <c r="M8" s="28"/>
      <c r="N8" s="27" t="s">
        <v>58</v>
      </c>
      <c r="O8" s="193" t="s">
        <v>59</v>
      </c>
      <c r="P8" s="28"/>
      <c r="Q8" s="28"/>
      <c r="R8" s="28"/>
      <c r="S8" s="28"/>
      <c r="T8" s="33"/>
      <c r="U8" s="128" t="s">
        <v>60</v>
      </c>
      <c r="V8" s="180" t="s">
        <v>61</v>
      </c>
      <c r="W8" s="29"/>
      <c r="X8" s="189"/>
    </row>
    <row r="9" spans="1:24" s="14" customFormat="1" ht="14.25" thickBot="1">
      <c r="A9" s="198"/>
      <c r="B9" s="201"/>
      <c r="C9" s="182" t="s">
        <v>62</v>
      </c>
      <c r="D9" s="183"/>
      <c r="E9" s="35" t="s">
        <v>63</v>
      </c>
      <c r="F9" s="36" t="s">
        <v>64</v>
      </c>
      <c r="G9" s="44" t="s">
        <v>25</v>
      </c>
      <c r="H9" s="1" t="s">
        <v>65</v>
      </c>
      <c r="I9" s="194"/>
      <c r="J9" s="30"/>
      <c r="K9" s="1" t="s">
        <v>65</v>
      </c>
      <c r="L9" s="194"/>
      <c r="M9" s="30"/>
      <c r="N9" s="1" t="s">
        <v>65</v>
      </c>
      <c r="O9" s="194"/>
      <c r="P9" s="30"/>
      <c r="Q9" s="30"/>
      <c r="R9" s="30"/>
      <c r="S9" s="30"/>
      <c r="T9" s="31"/>
      <c r="U9" s="119"/>
      <c r="V9" s="181"/>
      <c r="W9" s="32"/>
      <c r="X9" s="190"/>
    </row>
    <row r="10" spans="1:24" s="14" customFormat="1" ht="13.5" customHeight="1">
      <c r="A10" s="132">
        <v>1</v>
      </c>
      <c r="B10" s="135">
        <v>51</v>
      </c>
      <c r="C10" s="138">
        <v>27966</v>
      </c>
      <c r="D10" s="139"/>
      <c r="E10" s="87">
        <v>53149</v>
      </c>
      <c r="F10" s="45" t="s">
        <v>182</v>
      </c>
      <c r="G10" s="170" t="s">
        <v>97</v>
      </c>
      <c r="H10" s="11">
        <v>0.28125</v>
      </c>
      <c r="I10" s="12">
        <f>H12-H10</f>
        <v>0.12640046296296298</v>
      </c>
      <c r="J10" s="156">
        <f>I10/"01:00:00"</f>
        <v>3.0336111111111115</v>
      </c>
      <c r="K10" s="3">
        <f>H12+TIME(0,40,0)</f>
        <v>0.43542824074074077</v>
      </c>
      <c r="L10" s="4">
        <f>K12-K10</f>
        <v>0.15986111111111106</v>
      </c>
      <c r="M10" s="156">
        <f>L10/"01:00:00"</f>
        <v>3.8366666666666656</v>
      </c>
      <c r="N10" s="3">
        <f>K12+TIME(0,50,0)</f>
        <v>0.630011574074074</v>
      </c>
      <c r="O10" s="4">
        <f>N11-N10</f>
        <v>0.10451388888888902</v>
      </c>
      <c r="P10" s="156">
        <f>O10/"01:00:00"</f>
        <v>2.5083333333333364</v>
      </c>
      <c r="Q10" s="156" t="e">
        <f>#REF!/"01:00:00"</f>
        <v>#REF!</v>
      </c>
      <c r="R10" s="156" t="e">
        <f>#REF!/"01:00:00"</f>
        <v>#REF!</v>
      </c>
      <c r="S10" s="156" t="e">
        <f>#REF!/"01:00:00"</f>
        <v>#REF!</v>
      </c>
      <c r="T10" s="156" t="e">
        <f>#REF!/"01:00:00"</f>
        <v>#REF!</v>
      </c>
      <c r="U10" s="127">
        <f>I10+L10+O10</f>
        <v>0.39077546296296306</v>
      </c>
      <c r="V10" s="120">
        <f>80/W10</f>
        <v>8.530047685336015</v>
      </c>
      <c r="W10" s="156">
        <f>U10/"01:00:00"</f>
        <v>9.378611111111114</v>
      </c>
      <c r="X10" s="165" t="s">
        <v>301</v>
      </c>
    </row>
    <row r="11" spans="1:24" s="14" customFormat="1" ht="13.5" customHeight="1">
      <c r="A11" s="133"/>
      <c r="B11" s="136"/>
      <c r="C11" s="144" t="s">
        <v>167</v>
      </c>
      <c r="D11" s="145"/>
      <c r="E11" s="144" t="s">
        <v>168</v>
      </c>
      <c r="F11" s="145"/>
      <c r="G11" s="171"/>
      <c r="H11" s="80">
        <v>0.40151620370370367</v>
      </c>
      <c r="I11" s="7">
        <f>30/J10</f>
        <v>9.889204285321856</v>
      </c>
      <c r="J11" s="157"/>
      <c r="K11" s="6">
        <v>0.5896875</v>
      </c>
      <c r="L11" s="7">
        <f>30/M10</f>
        <v>7.819287576020853</v>
      </c>
      <c r="M11" s="157"/>
      <c r="N11" s="8">
        <v>0.7345254629629631</v>
      </c>
      <c r="O11" s="7">
        <f>20/P10</f>
        <v>7.973421926910289</v>
      </c>
      <c r="P11" s="157"/>
      <c r="Q11" s="157"/>
      <c r="R11" s="157"/>
      <c r="S11" s="157"/>
      <c r="T11" s="157"/>
      <c r="U11" s="128"/>
      <c r="V11" s="121"/>
      <c r="W11" s="157"/>
      <c r="X11" s="166"/>
    </row>
    <row r="12" spans="1:24" s="14" customFormat="1" ht="13.5" customHeight="1">
      <c r="A12" s="133"/>
      <c r="B12" s="136"/>
      <c r="C12" s="144"/>
      <c r="D12" s="145"/>
      <c r="E12" s="146" t="s">
        <v>169</v>
      </c>
      <c r="F12" s="147"/>
      <c r="G12" s="172" t="s">
        <v>101</v>
      </c>
      <c r="H12" s="81">
        <v>0.407650462962963</v>
      </c>
      <c r="I12" s="153" t="s">
        <v>272</v>
      </c>
      <c r="J12" s="157"/>
      <c r="K12" s="9">
        <v>0.5952893518518518</v>
      </c>
      <c r="L12" s="153" t="s">
        <v>293</v>
      </c>
      <c r="M12" s="157"/>
      <c r="N12" s="10">
        <v>0.7444328703703703</v>
      </c>
      <c r="O12" s="153" t="s">
        <v>302</v>
      </c>
      <c r="P12" s="157"/>
      <c r="Q12" s="157"/>
      <c r="R12" s="157"/>
      <c r="S12" s="157"/>
      <c r="T12" s="157"/>
      <c r="U12" s="128"/>
      <c r="V12" s="121"/>
      <c r="W12" s="157"/>
      <c r="X12" s="166"/>
    </row>
    <row r="13" spans="1:24" s="14" customFormat="1" ht="14.25" thickBot="1">
      <c r="A13" s="134"/>
      <c r="B13" s="137"/>
      <c r="C13" s="221" t="s">
        <v>170</v>
      </c>
      <c r="D13" s="222"/>
      <c r="E13" s="35" t="s">
        <v>171</v>
      </c>
      <c r="F13" s="36">
        <v>2001</v>
      </c>
      <c r="G13" s="173"/>
      <c r="H13" s="2">
        <f>H12-H11</f>
        <v>0.0061342592592593115</v>
      </c>
      <c r="I13" s="152"/>
      <c r="J13" s="158"/>
      <c r="K13" s="2">
        <f>K12-K11</f>
        <v>0.005601851851851802</v>
      </c>
      <c r="L13" s="152"/>
      <c r="M13" s="158"/>
      <c r="N13" s="2">
        <f>N12-N11</f>
        <v>0.009907407407407254</v>
      </c>
      <c r="O13" s="152"/>
      <c r="P13" s="158"/>
      <c r="Q13" s="158"/>
      <c r="R13" s="158"/>
      <c r="S13" s="158"/>
      <c r="T13" s="158"/>
      <c r="U13" s="119"/>
      <c r="V13" s="122"/>
      <c r="W13" s="158"/>
      <c r="X13" s="167"/>
    </row>
    <row r="14" spans="1:24" ht="13.5">
      <c r="A14" s="213" t="s">
        <v>37</v>
      </c>
      <c r="B14" s="214"/>
      <c r="C14" s="214"/>
      <c r="D14" s="214"/>
      <c r="E14" s="214"/>
      <c r="F14" s="214"/>
      <c r="G14" s="215"/>
      <c r="H14" s="11">
        <v>0.28125</v>
      </c>
      <c r="I14" s="93">
        <f>H16-H14</f>
        <v>0.140625</v>
      </c>
      <c r="J14" s="156">
        <f>I14/"01:00:00"</f>
        <v>3.375</v>
      </c>
      <c r="K14" s="3">
        <f>H16+TIME(0,40,0)</f>
        <v>0.4496527777777778</v>
      </c>
      <c r="L14" s="4">
        <f>K16-K14</f>
        <v>0.140625</v>
      </c>
      <c r="M14" s="156">
        <f>L14/"01:00:00"</f>
        <v>3.375</v>
      </c>
      <c r="N14" s="5">
        <f>K16+TIME(0,50,0)</f>
        <v>0.625</v>
      </c>
      <c r="O14" s="4">
        <f>N15-N14</f>
        <v>0.09375</v>
      </c>
      <c r="P14" s="156">
        <f>O14/"01:00:00"</f>
        <v>2.25</v>
      </c>
      <c r="Q14" s="156" t="e">
        <f>#REF!/"01:00:00"</f>
        <v>#REF!</v>
      </c>
      <c r="R14" s="156" t="e">
        <f>#REF!/"01:00:00"</f>
        <v>#REF!</v>
      </c>
      <c r="S14" s="156" t="e">
        <f>#REF!/"01:00:00"</f>
        <v>#REF!</v>
      </c>
      <c r="T14" s="156" t="e">
        <f>#REF!/"01:00:00"</f>
        <v>#REF!</v>
      </c>
      <c r="U14" s="127">
        <f>I14+L14+O14</f>
        <v>0.375</v>
      </c>
      <c r="V14" s="120">
        <f>80/W14</f>
        <v>8.88888888888889</v>
      </c>
      <c r="W14" s="148">
        <f>U14/"01:00:00"</f>
        <v>9</v>
      </c>
      <c r="X14" s="17"/>
    </row>
    <row r="15" spans="1:24" ht="13.5">
      <c r="A15" s="216"/>
      <c r="B15" s="160"/>
      <c r="C15" s="160"/>
      <c r="D15" s="160"/>
      <c r="E15" s="160"/>
      <c r="F15" s="160"/>
      <c r="G15" s="217"/>
      <c r="H15" s="80">
        <v>0.4079861111111111</v>
      </c>
      <c r="I15" s="7">
        <f>30/J14</f>
        <v>8.88888888888889</v>
      </c>
      <c r="J15" s="157"/>
      <c r="K15" s="80">
        <v>0.576388888888889</v>
      </c>
      <c r="L15" s="7">
        <f>30/M14</f>
        <v>8.88888888888889</v>
      </c>
      <c r="M15" s="157"/>
      <c r="N15" s="50">
        <v>0.71875</v>
      </c>
      <c r="O15" s="7">
        <f>20/P14</f>
        <v>8.88888888888889</v>
      </c>
      <c r="P15" s="157"/>
      <c r="Q15" s="157"/>
      <c r="R15" s="157"/>
      <c r="S15" s="157"/>
      <c r="T15" s="157"/>
      <c r="U15" s="128"/>
      <c r="V15" s="121"/>
      <c r="W15" s="149"/>
      <c r="X15" s="17"/>
    </row>
    <row r="16" spans="1:31" ht="13.5">
      <c r="A16" s="216"/>
      <c r="B16" s="160"/>
      <c r="C16" s="160"/>
      <c r="D16" s="160"/>
      <c r="E16" s="160"/>
      <c r="F16" s="160"/>
      <c r="G16" s="217"/>
      <c r="H16" s="81">
        <v>0.421875</v>
      </c>
      <c r="I16" s="153"/>
      <c r="J16" s="157"/>
      <c r="K16" s="81">
        <v>0.5902777777777778</v>
      </c>
      <c r="L16" s="153"/>
      <c r="M16" s="157"/>
      <c r="N16" s="10">
        <v>0.7395833333333334</v>
      </c>
      <c r="O16" s="231"/>
      <c r="P16" s="157"/>
      <c r="Q16" s="157"/>
      <c r="R16" s="157"/>
      <c r="S16" s="157"/>
      <c r="T16" s="157"/>
      <c r="U16" s="128"/>
      <c r="V16" s="121"/>
      <c r="W16" s="149"/>
      <c r="X16" s="17"/>
      <c r="Z16" s="95"/>
      <c r="AA16" s="96"/>
      <c r="AB16" s="95"/>
      <c r="AC16" s="95"/>
      <c r="AD16" s="97"/>
      <c r="AE16" s="95"/>
    </row>
    <row r="17" spans="1:31" ht="14.25" thickBot="1">
      <c r="A17" s="218"/>
      <c r="B17" s="219"/>
      <c r="C17" s="219"/>
      <c r="D17" s="219"/>
      <c r="E17" s="219"/>
      <c r="F17" s="219"/>
      <c r="G17" s="220"/>
      <c r="H17" s="2">
        <f>H16-H15</f>
        <v>0.013888888888888895</v>
      </c>
      <c r="I17" s="152"/>
      <c r="J17" s="158"/>
      <c r="K17" s="2">
        <f>K16-K15</f>
        <v>0.01388888888888884</v>
      </c>
      <c r="L17" s="152"/>
      <c r="M17" s="158"/>
      <c r="N17" s="2">
        <f>N16-N15</f>
        <v>0.02083333333333337</v>
      </c>
      <c r="O17" s="232"/>
      <c r="P17" s="158"/>
      <c r="Q17" s="158"/>
      <c r="R17" s="158"/>
      <c r="S17" s="158"/>
      <c r="T17" s="158"/>
      <c r="U17" s="119"/>
      <c r="V17" s="122"/>
      <c r="W17" s="150"/>
      <c r="X17" s="17"/>
      <c r="Z17" s="95"/>
      <c r="AA17" s="98"/>
      <c r="AB17" s="95"/>
      <c r="AC17" s="98"/>
      <c r="AD17" s="99"/>
      <c r="AE17" s="98"/>
    </row>
    <row r="18" spans="7:31" ht="13.5">
      <c r="G18" t="s">
        <v>31</v>
      </c>
      <c r="I18" s="47">
        <v>0.027777777777777776</v>
      </c>
      <c r="L18" s="47">
        <v>0.034722222222222224</v>
      </c>
      <c r="Z18" s="95"/>
      <c r="AA18" s="100"/>
      <c r="AB18" s="95"/>
      <c r="AC18" s="100"/>
      <c r="AD18" s="97"/>
      <c r="AE18" s="101"/>
    </row>
    <row r="19" spans="1:31" ht="13.5">
      <c r="A19" s="102"/>
      <c r="B19" s="103"/>
      <c r="C19" s="104"/>
      <c r="D19" s="104"/>
      <c r="E19" s="102"/>
      <c r="F19" s="102"/>
      <c r="G19" s="102"/>
      <c r="H19" s="105"/>
      <c r="I19" s="102"/>
      <c r="J19" s="102"/>
      <c r="K19" s="105"/>
      <c r="L19" s="102"/>
      <c r="M19" s="102"/>
      <c r="N19" s="105"/>
      <c r="O19" s="102"/>
      <c r="V19" s="95"/>
      <c r="W19" s="96"/>
      <c r="X19" s="95"/>
      <c r="Y19" s="95"/>
      <c r="Z19" s="95"/>
      <c r="AA19" s="100"/>
      <c r="AB19" s="95"/>
      <c r="AC19" s="100"/>
      <c r="AD19" s="95"/>
      <c r="AE19" s="101"/>
    </row>
    <row r="20" spans="1:31" s="56" customFormat="1" ht="13.5">
      <c r="A20" s="103"/>
      <c r="B20" s="103"/>
      <c r="C20" s="103"/>
      <c r="D20" s="103"/>
      <c r="E20" s="103"/>
      <c r="F20" s="103"/>
      <c r="G20" s="103"/>
      <c r="H20" s="106"/>
      <c r="I20" s="107"/>
      <c r="J20" s="106"/>
      <c r="K20" s="106"/>
      <c r="L20" s="108"/>
      <c r="M20" s="106"/>
      <c r="N20" s="109"/>
      <c r="O20" s="110"/>
      <c r="P20" s="94"/>
      <c r="Q20" s="94"/>
      <c r="V20" s="95"/>
      <c r="W20" s="98"/>
      <c r="X20" s="95"/>
      <c r="Y20" s="98"/>
      <c r="Z20" s="99"/>
      <c r="AA20" s="98"/>
      <c r="AB20" s="17"/>
      <c r="AC20" s="17"/>
      <c r="AD20" s="17"/>
      <c r="AE20" s="17"/>
    </row>
    <row r="21" spans="1:31" s="56" customFormat="1" ht="13.5">
      <c r="A21" s="103"/>
      <c r="B21" s="103"/>
      <c r="C21" s="103"/>
      <c r="D21" s="103"/>
      <c r="E21" s="103"/>
      <c r="F21" s="103"/>
      <c r="G21" s="103"/>
      <c r="H21" s="106"/>
      <c r="I21" s="110"/>
      <c r="J21" s="106"/>
      <c r="K21" s="110"/>
      <c r="L21" s="111"/>
      <c r="M21" s="110"/>
      <c r="N21" s="109"/>
      <c r="O21" s="110"/>
      <c r="V21" s="95"/>
      <c r="W21" s="100"/>
      <c r="X21" s="95"/>
      <c r="Y21" s="100"/>
      <c r="Z21" s="97"/>
      <c r="AA21" s="101"/>
      <c r="AB21" s="17"/>
      <c r="AC21" s="17"/>
      <c r="AD21" s="17"/>
      <c r="AE21" s="17"/>
    </row>
    <row r="22" spans="1:31" s="56" customFormat="1" ht="13.5">
      <c r="A22" s="103"/>
      <c r="B22" s="103"/>
      <c r="C22" s="103"/>
      <c r="D22" s="103"/>
      <c r="E22" s="103"/>
      <c r="F22" s="103"/>
      <c r="G22" s="103"/>
      <c r="H22" s="106"/>
      <c r="I22" s="112"/>
      <c r="J22" s="106"/>
      <c r="K22" s="112"/>
      <c r="L22" s="108"/>
      <c r="M22" s="113"/>
      <c r="N22" s="109"/>
      <c r="O22" s="110"/>
      <c r="V22" s="95"/>
      <c r="W22" s="100"/>
      <c r="X22" s="95"/>
      <c r="Y22" s="100"/>
      <c r="Z22" s="95"/>
      <c r="AA22" s="101"/>
      <c r="AB22" s="17"/>
      <c r="AC22" s="17"/>
      <c r="AD22" s="17"/>
      <c r="AE22" s="17"/>
    </row>
    <row r="23" spans="1:22" s="56" customFormat="1" ht="13.5">
      <c r="A23" s="103"/>
      <c r="B23" s="103"/>
      <c r="C23" s="103"/>
      <c r="D23" s="103"/>
      <c r="E23" s="103"/>
      <c r="F23" s="103"/>
      <c r="G23" s="103"/>
      <c r="H23" s="106"/>
      <c r="I23" s="112"/>
      <c r="J23" s="106"/>
      <c r="K23" s="112"/>
      <c r="L23" s="106"/>
      <c r="M23" s="113"/>
      <c r="N23" s="109"/>
      <c r="O23" s="110"/>
      <c r="V23" s="94"/>
    </row>
  </sheetData>
  <sheetProtection/>
  <mergeCells count="63">
    <mergeCell ref="A3:I3"/>
    <mergeCell ref="A4:N4"/>
    <mergeCell ref="V2:X2"/>
    <mergeCell ref="V4:X4"/>
    <mergeCell ref="H2:K2"/>
    <mergeCell ref="A1:E2"/>
    <mergeCell ref="F2:G2"/>
    <mergeCell ref="A5:A9"/>
    <mergeCell ref="C9:D9"/>
    <mergeCell ref="B5:B9"/>
    <mergeCell ref="C5:D5"/>
    <mergeCell ref="C6:D8"/>
    <mergeCell ref="E8:F8"/>
    <mergeCell ref="H5:I5"/>
    <mergeCell ref="N5:O5"/>
    <mergeCell ref="E6:F7"/>
    <mergeCell ref="K5:L5"/>
    <mergeCell ref="G5:G8"/>
    <mergeCell ref="I8:I9"/>
    <mergeCell ref="L8:L9"/>
    <mergeCell ref="O8:O9"/>
    <mergeCell ref="X5:X9"/>
    <mergeCell ref="V5:V7"/>
    <mergeCell ref="V8:V9"/>
    <mergeCell ref="U8:U9"/>
    <mergeCell ref="U5:U7"/>
    <mergeCell ref="S14:S17"/>
    <mergeCell ref="V14:V17"/>
    <mergeCell ref="W14:W17"/>
    <mergeCell ref="U14:U17"/>
    <mergeCell ref="T14:T17"/>
    <mergeCell ref="Q14:Q17"/>
    <mergeCell ref="R14:R17"/>
    <mergeCell ref="A14:G17"/>
    <mergeCell ref="O16:O17"/>
    <mergeCell ref="I16:I17"/>
    <mergeCell ref="J14:J17"/>
    <mergeCell ref="M14:M17"/>
    <mergeCell ref="L16:L17"/>
    <mergeCell ref="A10:A13"/>
    <mergeCell ref="B10:B13"/>
    <mergeCell ref="C10:D10"/>
    <mergeCell ref="P14:P17"/>
    <mergeCell ref="G10:G11"/>
    <mergeCell ref="C11:D12"/>
    <mergeCell ref="E11:F11"/>
    <mergeCell ref="E12:F12"/>
    <mergeCell ref="G12:G13"/>
    <mergeCell ref="C13:D13"/>
    <mergeCell ref="W10:W13"/>
    <mergeCell ref="X10:X13"/>
    <mergeCell ref="I12:I13"/>
    <mergeCell ref="L12:L13"/>
    <mergeCell ref="O12:O13"/>
    <mergeCell ref="R10:R13"/>
    <mergeCell ref="S10:S13"/>
    <mergeCell ref="T10:T13"/>
    <mergeCell ref="J10:J13"/>
    <mergeCell ref="V10:V13"/>
    <mergeCell ref="M10:M13"/>
    <mergeCell ref="P10:P13"/>
    <mergeCell ref="Q10:Q13"/>
    <mergeCell ref="U10:U13"/>
  </mergeCells>
  <printOptions horizontalCentered="1" verticalCentered="1"/>
  <pageMargins left="0" right="0.3937007874015748" top="0" bottom="0" header="0.5118110236220472" footer="0.511811023622047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R9" sqref="R8:R9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8.875" style="13" customWidth="1"/>
    <col min="10" max="10" width="3.625" style="13" hidden="1" customWidth="1"/>
    <col min="11" max="11" width="9.00390625" style="16" customWidth="1"/>
    <col min="12" max="12" width="9.00390625" style="13" customWidth="1"/>
    <col min="13" max="13" width="2.00390625" style="13" hidden="1" customWidth="1"/>
    <col min="14" max="14" width="9.00390625" style="16" customWidth="1"/>
    <col min="15" max="15" width="12.625" style="13" customWidth="1"/>
    <col min="16" max="16" width="6.75390625" style="13" hidden="1" customWidth="1"/>
    <col min="17" max="17" width="12.625" style="13" customWidth="1"/>
    <col min="18" max="16384" width="9.00390625" style="13" customWidth="1"/>
  </cols>
  <sheetData>
    <row r="1" spans="1:14" ht="13.5">
      <c r="A1" s="204" t="s">
        <v>197</v>
      </c>
      <c r="B1" s="204"/>
      <c r="C1" s="204"/>
      <c r="D1" s="204"/>
      <c r="E1" s="204"/>
      <c r="F1" s="206" t="s">
        <v>179</v>
      </c>
      <c r="G1" s="206"/>
      <c r="H1" s="206"/>
      <c r="I1" s="206"/>
      <c r="J1" s="206"/>
      <c r="K1" s="206"/>
      <c r="L1" s="206"/>
      <c r="N1" s="13" t="s">
        <v>42</v>
      </c>
    </row>
    <row r="2" spans="1:17" ht="13.5">
      <c r="A2" s="204"/>
      <c r="B2" s="204"/>
      <c r="C2" s="204"/>
      <c r="D2" s="204"/>
      <c r="E2" s="204"/>
      <c r="F2" s="206" t="s">
        <v>180</v>
      </c>
      <c r="G2" s="206"/>
      <c r="H2" s="206"/>
      <c r="I2" s="206"/>
      <c r="J2" s="206"/>
      <c r="K2" s="206"/>
      <c r="L2" s="206"/>
      <c r="M2" s="37"/>
      <c r="N2" s="59" t="s">
        <v>43</v>
      </c>
      <c r="O2" s="168" t="s">
        <v>299</v>
      </c>
      <c r="P2" s="168"/>
      <c r="Q2" s="168"/>
    </row>
    <row r="3" spans="1:15" ht="18.75" customHeight="1">
      <c r="A3" s="226" t="s">
        <v>157</v>
      </c>
      <c r="B3" s="226"/>
      <c r="C3" s="226"/>
      <c r="D3" s="226"/>
      <c r="E3" s="226"/>
      <c r="F3" s="226"/>
      <c r="G3" s="226"/>
      <c r="H3" s="226"/>
      <c r="I3" s="226"/>
      <c r="J3" s="62"/>
      <c r="K3" s="64"/>
      <c r="L3" s="63"/>
      <c r="M3" s="62"/>
      <c r="N3" s="13" t="s">
        <v>44</v>
      </c>
      <c r="O3" s="16"/>
    </row>
    <row r="4" spans="1:17" ht="19.5" customHeight="1" thickBot="1">
      <c r="A4" s="227" t="s">
        <v>159</v>
      </c>
      <c r="B4" s="227"/>
      <c r="C4" s="227"/>
      <c r="D4" s="227"/>
      <c r="E4" s="227"/>
      <c r="F4" s="227"/>
      <c r="G4" s="227"/>
      <c r="H4" s="227"/>
      <c r="I4" s="227"/>
      <c r="J4" s="74"/>
      <c r="K4" s="74"/>
      <c r="L4" s="115">
        <v>0.67</v>
      </c>
      <c r="M4" s="74"/>
      <c r="N4" s="61" t="s">
        <v>45</v>
      </c>
      <c r="O4" s="169" t="s">
        <v>206</v>
      </c>
      <c r="P4" s="169"/>
      <c r="Q4" s="169"/>
    </row>
    <row r="5" spans="1:17" ht="13.5" customHeight="1">
      <c r="A5" s="132" t="s">
        <v>0</v>
      </c>
      <c r="B5" s="240" t="s">
        <v>5</v>
      </c>
      <c r="C5" s="138" t="s">
        <v>74</v>
      </c>
      <c r="D5" s="139"/>
      <c r="E5" s="42" t="s">
        <v>74</v>
      </c>
      <c r="F5" s="43" t="s">
        <v>75</v>
      </c>
      <c r="G5" s="202" t="s">
        <v>3</v>
      </c>
      <c r="H5" s="185" t="s">
        <v>154</v>
      </c>
      <c r="I5" s="186"/>
      <c r="J5" s="18"/>
      <c r="K5" s="185" t="s">
        <v>316</v>
      </c>
      <c r="L5" s="186"/>
      <c r="M5" s="18"/>
      <c r="N5" s="127" t="s">
        <v>76</v>
      </c>
      <c r="O5" s="184" t="s">
        <v>77</v>
      </c>
      <c r="P5" s="21"/>
      <c r="Q5" s="187" t="s">
        <v>78</v>
      </c>
    </row>
    <row r="6" spans="1:17" s="14" customFormat="1" ht="14.25" customHeight="1">
      <c r="A6" s="133"/>
      <c r="B6" s="241"/>
      <c r="C6" s="191" t="s">
        <v>1</v>
      </c>
      <c r="D6" s="192"/>
      <c r="E6" s="191" t="s">
        <v>2</v>
      </c>
      <c r="F6" s="192"/>
      <c r="G6" s="203"/>
      <c r="H6" s="22" t="s">
        <v>51</v>
      </c>
      <c r="I6" s="23" t="s">
        <v>52</v>
      </c>
      <c r="J6" s="24"/>
      <c r="K6" s="22" t="s">
        <v>53</v>
      </c>
      <c r="L6" s="23" t="s">
        <v>52</v>
      </c>
      <c r="M6" s="24"/>
      <c r="N6" s="128"/>
      <c r="O6" s="180"/>
      <c r="P6" s="26"/>
      <c r="Q6" s="188"/>
    </row>
    <row r="7" spans="1:17" s="14" customFormat="1" ht="13.5">
      <c r="A7" s="133"/>
      <c r="B7" s="241"/>
      <c r="C7" s="191"/>
      <c r="D7" s="192"/>
      <c r="E7" s="191"/>
      <c r="F7" s="192"/>
      <c r="G7" s="203"/>
      <c r="H7" s="22" t="s">
        <v>54</v>
      </c>
      <c r="I7" s="23" t="s">
        <v>55</v>
      </c>
      <c r="J7" s="24"/>
      <c r="K7" s="22" t="s">
        <v>56</v>
      </c>
      <c r="L7" s="23" t="s">
        <v>55</v>
      </c>
      <c r="M7" s="24"/>
      <c r="N7" s="128"/>
      <c r="O7" s="180"/>
      <c r="P7" s="26"/>
      <c r="Q7" s="188"/>
    </row>
    <row r="8" spans="1:17" s="14" customFormat="1" ht="13.5">
      <c r="A8" s="133"/>
      <c r="B8" s="241"/>
      <c r="C8" s="191"/>
      <c r="D8" s="192"/>
      <c r="E8" s="191" t="s">
        <v>57</v>
      </c>
      <c r="F8" s="192"/>
      <c r="G8" s="203"/>
      <c r="H8" s="27" t="s">
        <v>58</v>
      </c>
      <c r="I8" s="193" t="s">
        <v>59</v>
      </c>
      <c r="J8" s="28"/>
      <c r="K8" s="27" t="s">
        <v>58</v>
      </c>
      <c r="L8" s="193" t="s">
        <v>59</v>
      </c>
      <c r="M8" s="28"/>
      <c r="N8" s="128" t="s">
        <v>60</v>
      </c>
      <c r="O8" s="180" t="s">
        <v>61</v>
      </c>
      <c r="P8" s="29"/>
      <c r="Q8" s="189"/>
    </row>
    <row r="9" spans="1:17" s="14" customFormat="1" ht="14.25" thickBot="1">
      <c r="A9" s="134"/>
      <c r="B9" s="242"/>
      <c r="C9" s="182" t="s">
        <v>62</v>
      </c>
      <c r="D9" s="183"/>
      <c r="E9" s="35" t="s">
        <v>63</v>
      </c>
      <c r="F9" s="36" t="s">
        <v>64</v>
      </c>
      <c r="G9" s="44" t="s">
        <v>25</v>
      </c>
      <c r="H9" s="1" t="s">
        <v>65</v>
      </c>
      <c r="I9" s="194"/>
      <c r="J9" s="30"/>
      <c r="K9" s="1" t="s">
        <v>65</v>
      </c>
      <c r="L9" s="194"/>
      <c r="M9" s="30"/>
      <c r="N9" s="119"/>
      <c r="O9" s="181"/>
      <c r="P9" s="32"/>
      <c r="Q9" s="189"/>
    </row>
    <row r="10" spans="1:17" s="14" customFormat="1" ht="13.5" customHeight="1">
      <c r="A10" s="132">
        <v>1</v>
      </c>
      <c r="B10" s="135">
        <v>72</v>
      </c>
      <c r="C10" s="138">
        <v>24969</v>
      </c>
      <c r="D10" s="139"/>
      <c r="E10" s="87">
        <v>51396</v>
      </c>
      <c r="F10" s="114" t="s">
        <v>173</v>
      </c>
      <c r="G10" s="170" t="s">
        <v>323</v>
      </c>
      <c r="H10" s="3">
        <v>0.2916666666666667</v>
      </c>
      <c r="I10" s="4">
        <f>H12-H10</f>
        <v>0.10729166666666662</v>
      </c>
      <c r="J10" s="156">
        <f>I10/"01:00:00"</f>
        <v>2.574999999999999</v>
      </c>
      <c r="K10" s="5">
        <f>H12+TIME(0,40,0)</f>
        <v>0.4267361111111111</v>
      </c>
      <c r="L10" s="4">
        <f>K11-K10</f>
        <v>0.14921296296296305</v>
      </c>
      <c r="M10" s="156">
        <f>L10/"01:00:00"</f>
        <v>3.581111111111113</v>
      </c>
      <c r="N10" s="127">
        <f>I10+L10</f>
        <v>0.25650462962962967</v>
      </c>
      <c r="O10" s="237">
        <f>60/P10</f>
        <v>9.746412778630086</v>
      </c>
      <c r="P10" s="148">
        <f>N10/"01:00:00"</f>
        <v>6.156111111111112</v>
      </c>
      <c r="Q10" s="65" t="s">
        <v>88</v>
      </c>
    </row>
    <row r="11" spans="1:17" s="14" customFormat="1" ht="13.5" customHeight="1">
      <c r="A11" s="133"/>
      <c r="B11" s="136"/>
      <c r="C11" s="144" t="s">
        <v>174</v>
      </c>
      <c r="D11" s="192"/>
      <c r="E11" s="144" t="s">
        <v>235</v>
      </c>
      <c r="F11" s="192"/>
      <c r="G11" s="171"/>
      <c r="H11" s="6">
        <v>0.39256944444444447</v>
      </c>
      <c r="I11" s="7">
        <f>30/J10</f>
        <v>11.65048543689321</v>
      </c>
      <c r="J11" s="157"/>
      <c r="K11" s="8">
        <v>0.5759490740740741</v>
      </c>
      <c r="L11" s="7">
        <f>30/M10</f>
        <v>8.377288240769465</v>
      </c>
      <c r="M11" s="157"/>
      <c r="N11" s="128"/>
      <c r="O11" s="238"/>
      <c r="P11" s="149"/>
      <c r="Q11" s="234" t="s">
        <v>297</v>
      </c>
    </row>
    <row r="12" spans="1:17" s="14" customFormat="1" ht="13.5" customHeight="1">
      <c r="A12" s="133"/>
      <c r="B12" s="136"/>
      <c r="C12" s="191"/>
      <c r="D12" s="192"/>
      <c r="E12" s="146" t="s">
        <v>175</v>
      </c>
      <c r="F12" s="192"/>
      <c r="G12" s="172" t="s">
        <v>324</v>
      </c>
      <c r="H12" s="9">
        <v>0.3989583333333333</v>
      </c>
      <c r="I12" s="243" t="s">
        <v>246</v>
      </c>
      <c r="J12" s="157"/>
      <c r="K12" s="10">
        <v>0.585150462962963</v>
      </c>
      <c r="L12" s="243" t="s">
        <v>249</v>
      </c>
      <c r="M12" s="157"/>
      <c r="N12" s="128"/>
      <c r="O12" s="238"/>
      <c r="P12" s="149"/>
      <c r="Q12" s="234"/>
    </row>
    <row r="13" spans="1:17" s="14" customFormat="1" ht="14.25" thickBot="1">
      <c r="A13" s="134"/>
      <c r="B13" s="137"/>
      <c r="C13" s="221" t="s">
        <v>176</v>
      </c>
      <c r="D13" s="183"/>
      <c r="E13" s="35" t="s">
        <v>177</v>
      </c>
      <c r="F13" s="36">
        <v>2001</v>
      </c>
      <c r="G13" s="173"/>
      <c r="H13" s="2">
        <f>H12-H11</f>
        <v>0.006388888888888833</v>
      </c>
      <c r="I13" s="244"/>
      <c r="J13" s="158"/>
      <c r="K13" s="2">
        <f>K12-K11</f>
        <v>0.009201388888888884</v>
      </c>
      <c r="L13" s="244"/>
      <c r="M13" s="158"/>
      <c r="N13" s="119"/>
      <c r="O13" s="239"/>
      <c r="P13" s="150"/>
      <c r="Q13" s="235"/>
    </row>
    <row r="14" spans="1:17" s="14" customFormat="1" ht="13.5" customHeight="1">
      <c r="A14" s="132">
        <v>1</v>
      </c>
      <c r="B14" s="135">
        <v>71</v>
      </c>
      <c r="C14" s="138">
        <v>29625</v>
      </c>
      <c r="D14" s="139"/>
      <c r="E14" s="85">
        <v>55148</v>
      </c>
      <c r="F14" s="69" t="s">
        <v>133</v>
      </c>
      <c r="G14" s="170" t="s">
        <v>97</v>
      </c>
      <c r="H14" s="3">
        <v>0.2916666666666667</v>
      </c>
      <c r="I14" s="4">
        <f>H16-H14</f>
        <v>0.11540509259259257</v>
      </c>
      <c r="J14" s="156">
        <f>I14/"01:00:00"</f>
        <v>2.7697222222222218</v>
      </c>
      <c r="K14" s="5">
        <f>H16+TIME(0,40,0)</f>
        <v>0.43484953703703705</v>
      </c>
      <c r="L14" s="4">
        <f>K15-K14</f>
        <v>0.1548958333333333</v>
      </c>
      <c r="M14" s="156">
        <f>L14/"01:00:00"</f>
        <v>3.717499999999999</v>
      </c>
      <c r="N14" s="127">
        <f>I14+L14</f>
        <v>0.27030092592592586</v>
      </c>
      <c r="O14" s="120">
        <f>60/P14</f>
        <v>9.248950929177017</v>
      </c>
      <c r="P14" s="148">
        <f>N14/"01:00:00"</f>
        <v>6.487222222222221</v>
      </c>
      <c r="Q14" s="65" t="s">
        <v>88</v>
      </c>
    </row>
    <row r="15" spans="1:17" s="14" customFormat="1" ht="13.5" customHeight="1">
      <c r="A15" s="133"/>
      <c r="B15" s="136"/>
      <c r="C15" s="142" t="s">
        <v>172</v>
      </c>
      <c r="D15" s="143"/>
      <c r="E15" s="245" t="s">
        <v>142</v>
      </c>
      <c r="F15" s="246"/>
      <c r="G15" s="171"/>
      <c r="H15" s="6">
        <v>0.401712962962963</v>
      </c>
      <c r="I15" s="7">
        <f>30/J14</f>
        <v>10.831411092167286</v>
      </c>
      <c r="J15" s="157"/>
      <c r="K15" s="8">
        <v>0.5897453703703703</v>
      </c>
      <c r="L15" s="7">
        <f>30/M14</f>
        <v>8.069939475453937</v>
      </c>
      <c r="M15" s="157"/>
      <c r="N15" s="128"/>
      <c r="O15" s="121"/>
      <c r="P15" s="149"/>
      <c r="Q15" s="234" t="s">
        <v>298</v>
      </c>
    </row>
    <row r="16" spans="1:17" s="14" customFormat="1" ht="13.5" customHeight="1">
      <c r="A16" s="133"/>
      <c r="B16" s="136"/>
      <c r="C16" s="142"/>
      <c r="D16" s="143"/>
      <c r="E16" s="247" t="s">
        <v>143</v>
      </c>
      <c r="F16" s="248"/>
      <c r="G16" s="172" t="s">
        <v>101</v>
      </c>
      <c r="H16" s="9">
        <v>0.40707175925925926</v>
      </c>
      <c r="I16" s="153" t="s">
        <v>273</v>
      </c>
      <c r="J16" s="157"/>
      <c r="K16" s="10">
        <v>0.5962384259259259</v>
      </c>
      <c r="L16" s="153" t="s">
        <v>292</v>
      </c>
      <c r="M16" s="157"/>
      <c r="N16" s="128"/>
      <c r="O16" s="121"/>
      <c r="P16" s="149"/>
      <c r="Q16" s="234"/>
    </row>
    <row r="17" spans="1:17" s="14" customFormat="1" ht="14.25" thickBot="1">
      <c r="A17" s="134"/>
      <c r="B17" s="137"/>
      <c r="C17" s="130" t="s">
        <v>234</v>
      </c>
      <c r="D17" s="123"/>
      <c r="E17" s="48" t="s">
        <v>103</v>
      </c>
      <c r="F17" s="49">
        <v>2007</v>
      </c>
      <c r="G17" s="173"/>
      <c r="H17" s="2">
        <f>H16-H15</f>
        <v>0.005358796296296264</v>
      </c>
      <c r="I17" s="152"/>
      <c r="J17" s="158"/>
      <c r="K17" s="2">
        <f>K16-K15</f>
        <v>0.006493055555555571</v>
      </c>
      <c r="L17" s="152"/>
      <c r="M17" s="158"/>
      <c r="N17" s="119"/>
      <c r="O17" s="122"/>
      <c r="P17" s="150"/>
      <c r="Q17" s="235"/>
    </row>
    <row r="18" spans="1:17" s="14" customFormat="1" ht="13.5" customHeight="1">
      <c r="A18" s="132">
        <v>1</v>
      </c>
      <c r="B18" s="135">
        <v>73</v>
      </c>
      <c r="C18" s="138">
        <v>17862</v>
      </c>
      <c r="D18" s="139"/>
      <c r="E18" s="87">
        <v>24930</v>
      </c>
      <c r="F18" s="114" t="s">
        <v>236</v>
      </c>
      <c r="G18" s="170" t="s">
        <v>323</v>
      </c>
      <c r="H18" s="3">
        <v>0.2916666666666667</v>
      </c>
      <c r="I18" s="4">
        <f>H20-H18</f>
        <v>0.10704861111111108</v>
      </c>
      <c r="J18" s="156">
        <f>I18/"01:00:00"</f>
        <v>2.569166666666666</v>
      </c>
      <c r="K18" s="5">
        <f>H20+TIME(0,40,0)</f>
        <v>0.42649305555555556</v>
      </c>
      <c r="L18" s="4">
        <f>K19-K18</f>
        <v>-0.42649305555555556</v>
      </c>
      <c r="M18" s="156">
        <f>L18/"01:00:00"</f>
        <v>-10.235833333333334</v>
      </c>
      <c r="N18" s="127">
        <f>I18+L18</f>
        <v>-0.3194444444444445</v>
      </c>
      <c r="O18" s="237">
        <f>60/P18</f>
        <v>-7.826086956521738</v>
      </c>
      <c r="P18" s="148">
        <f>N18/"01:00:00"</f>
        <v>-7.666666666666668</v>
      </c>
      <c r="Q18" s="65" t="s">
        <v>88</v>
      </c>
    </row>
    <row r="19" spans="1:17" s="14" customFormat="1" ht="13.5" customHeight="1">
      <c r="A19" s="133"/>
      <c r="B19" s="136"/>
      <c r="C19" s="144" t="s">
        <v>178</v>
      </c>
      <c r="D19" s="145"/>
      <c r="E19" s="144" t="s">
        <v>237</v>
      </c>
      <c r="F19" s="145"/>
      <c r="G19" s="171"/>
      <c r="H19" s="6">
        <v>0.3924652777777778</v>
      </c>
      <c r="I19" s="7">
        <f>30/J18</f>
        <v>11.676938047356474</v>
      </c>
      <c r="J19" s="157"/>
      <c r="K19" s="8"/>
      <c r="L19" s="7">
        <f>30/M18</f>
        <v>-2.930880078156802</v>
      </c>
      <c r="M19" s="157"/>
      <c r="N19" s="128"/>
      <c r="O19" s="238"/>
      <c r="P19" s="149"/>
      <c r="Q19" s="236" t="s">
        <v>296</v>
      </c>
    </row>
    <row r="20" spans="1:17" s="14" customFormat="1" ht="13.5" customHeight="1">
      <c r="A20" s="133"/>
      <c r="B20" s="136"/>
      <c r="C20" s="144"/>
      <c r="D20" s="145"/>
      <c r="E20" s="146" t="s">
        <v>238</v>
      </c>
      <c r="F20" s="147"/>
      <c r="G20" s="172" t="s">
        <v>325</v>
      </c>
      <c r="H20" s="9">
        <v>0.39871527777777777</v>
      </c>
      <c r="I20" s="243" t="s">
        <v>246</v>
      </c>
      <c r="J20" s="157"/>
      <c r="K20" s="10"/>
      <c r="L20" s="243"/>
      <c r="M20" s="157"/>
      <c r="N20" s="128"/>
      <c r="O20" s="238"/>
      <c r="P20" s="149"/>
      <c r="Q20" s="234"/>
    </row>
    <row r="21" spans="1:17" s="14" customFormat="1" ht="14.25" thickBot="1">
      <c r="A21" s="134"/>
      <c r="B21" s="137"/>
      <c r="C21" s="221" t="s">
        <v>239</v>
      </c>
      <c r="D21" s="222"/>
      <c r="E21" s="35" t="s">
        <v>240</v>
      </c>
      <c r="F21" s="36">
        <v>1996</v>
      </c>
      <c r="G21" s="173"/>
      <c r="H21" s="2">
        <f>H20-H19</f>
        <v>0.006249999999999978</v>
      </c>
      <c r="I21" s="244"/>
      <c r="J21" s="158"/>
      <c r="K21" s="2">
        <f>K20-K19</f>
        <v>0</v>
      </c>
      <c r="L21" s="244"/>
      <c r="M21" s="158"/>
      <c r="N21" s="119"/>
      <c r="O21" s="239"/>
      <c r="P21" s="150"/>
      <c r="Q21" s="235"/>
    </row>
    <row r="22" spans="1:17" ht="13.5">
      <c r="A22" s="213" t="s">
        <v>38</v>
      </c>
      <c r="B22" s="214"/>
      <c r="C22" s="214"/>
      <c r="D22" s="214"/>
      <c r="E22" s="214"/>
      <c r="F22" s="214"/>
      <c r="G22" s="215"/>
      <c r="H22" s="3">
        <v>0.2916666666666667</v>
      </c>
      <c r="I22" s="12">
        <f>H24-H22</f>
        <v>0.14583333333333331</v>
      </c>
      <c r="J22" s="156">
        <f>I22/"01:00:00"</f>
        <v>3.4999999999999996</v>
      </c>
      <c r="K22" s="5">
        <f>H24+TIME(0,40,0)</f>
        <v>0.4652777777777778</v>
      </c>
      <c r="L22" s="4">
        <f>K23-K22</f>
        <v>0.14583333333333326</v>
      </c>
      <c r="M22" s="156">
        <f>L22/"01:00:00"</f>
        <v>3.4999999999999982</v>
      </c>
      <c r="N22" s="127">
        <f>I22+L22</f>
        <v>0.2916666666666666</v>
      </c>
      <c r="O22" s="120">
        <f>60/P22</f>
        <v>8.571428571428573</v>
      </c>
      <c r="P22" s="148">
        <f>N22/"01:00:00"</f>
        <v>6.999999999999998</v>
      </c>
      <c r="Q22" s="17"/>
    </row>
    <row r="23" spans="1:17" ht="13.5">
      <c r="A23" s="216"/>
      <c r="B23" s="160"/>
      <c r="C23" s="160"/>
      <c r="D23" s="160"/>
      <c r="E23" s="160"/>
      <c r="F23" s="160"/>
      <c r="G23" s="217"/>
      <c r="H23" s="6">
        <v>0.4236111111111111</v>
      </c>
      <c r="I23" s="7">
        <f>30/J22</f>
        <v>8.571428571428573</v>
      </c>
      <c r="J23" s="157"/>
      <c r="K23" s="50">
        <v>0.611111111111111</v>
      </c>
      <c r="L23" s="7">
        <f>30/M22</f>
        <v>8.571428571428577</v>
      </c>
      <c r="M23" s="157"/>
      <c r="N23" s="128"/>
      <c r="O23" s="121"/>
      <c r="P23" s="149"/>
      <c r="Q23" s="17"/>
    </row>
    <row r="24" spans="1:17" ht="13.5">
      <c r="A24" s="216"/>
      <c r="B24" s="160"/>
      <c r="C24" s="160"/>
      <c r="D24" s="160"/>
      <c r="E24" s="160"/>
      <c r="F24" s="160"/>
      <c r="G24" s="217"/>
      <c r="H24" s="9">
        <v>0.4375</v>
      </c>
      <c r="I24" s="153"/>
      <c r="J24" s="157"/>
      <c r="K24" s="10">
        <v>0.6319444444444444</v>
      </c>
      <c r="L24" s="231"/>
      <c r="M24" s="157"/>
      <c r="N24" s="128"/>
      <c r="O24" s="121"/>
      <c r="P24" s="149"/>
      <c r="Q24" s="17"/>
    </row>
    <row r="25" spans="1:17" ht="14.25" thickBot="1">
      <c r="A25" s="218"/>
      <c r="B25" s="219"/>
      <c r="C25" s="219"/>
      <c r="D25" s="219"/>
      <c r="E25" s="219"/>
      <c r="F25" s="219"/>
      <c r="G25" s="220"/>
      <c r="H25" s="2">
        <f>H24-H23</f>
        <v>0.013888888888888895</v>
      </c>
      <c r="I25" s="152"/>
      <c r="J25" s="158"/>
      <c r="K25" s="2">
        <f>K24-K23</f>
        <v>0.02083333333333337</v>
      </c>
      <c r="L25" s="232"/>
      <c r="M25" s="158"/>
      <c r="N25" s="119"/>
      <c r="O25" s="122"/>
      <c r="P25" s="150"/>
      <c r="Q25" s="17"/>
    </row>
    <row r="26" spans="1:17" ht="13.5">
      <c r="A26" s="213" t="s">
        <v>19</v>
      </c>
      <c r="B26" s="214"/>
      <c r="C26" s="214"/>
      <c r="D26" s="214"/>
      <c r="E26" s="214"/>
      <c r="F26" s="214"/>
      <c r="G26" s="215"/>
      <c r="H26" s="3">
        <v>0.2916666666666667</v>
      </c>
      <c r="I26" s="12">
        <f>H28-H26</f>
        <v>0.11458333333333331</v>
      </c>
      <c r="J26" s="156">
        <f>I26/"01:00:00"</f>
        <v>2.7499999999999996</v>
      </c>
      <c r="K26" s="5">
        <f>H28+TIME(0,40,0)</f>
        <v>0.4340277777777778</v>
      </c>
      <c r="L26" s="4">
        <f>K27-K26</f>
        <v>0.11458333333333326</v>
      </c>
      <c r="M26" s="156">
        <f>L26/"01:00:00"</f>
        <v>2.7499999999999982</v>
      </c>
      <c r="N26" s="127">
        <f>I26+L26</f>
        <v>0.22916666666666657</v>
      </c>
      <c r="O26" s="120">
        <f>60/P26</f>
        <v>10.909090909090912</v>
      </c>
      <c r="P26" s="148">
        <f>N26/"01:00:00"</f>
        <v>5.499999999999998</v>
      </c>
      <c r="Q26" s="17"/>
    </row>
    <row r="27" spans="1:17" ht="13.5">
      <c r="A27" s="216"/>
      <c r="B27" s="160"/>
      <c r="C27" s="160"/>
      <c r="D27" s="160"/>
      <c r="E27" s="160"/>
      <c r="F27" s="160"/>
      <c r="G27" s="217"/>
      <c r="H27" s="6">
        <v>0.3923611111111111</v>
      </c>
      <c r="I27" s="7">
        <f>30/J26</f>
        <v>10.90909090909091</v>
      </c>
      <c r="J27" s="157"/>
      <c r="K27" s="50">
        <v>0.548611111111111</v>
      </c>
      <c r="L27" s="7">
        <f>30/M26</f>
        <v>10.909090909090915</v>
      </c>
      <c r="M27" s="157"/>
      <c r="N27" s="128"/>
      <c r="O27" s="121"/>
      <c r="P27" s="149"/>
      <c r="Q27" s="17"/>
    </row>
    <row r="28" spans="1:17" ht="13.5">
      <c r="A28" s="216"/>
      <c r="B28" s="160"/>
      <c r="C28" s="160"/>
      <c r="D28" s="160"/>
      <c r="E28" s="160"/>
      <c r="F28" s="160"/>
      <c r="G28" s="217"/>
      <c r="H28" s="9">
        <v>0.40625</v>
      </c>
      <c r="I28" s="153"/>
      <c r="J28" s="157"/>
      <c r="K28" s="10">
        <v>0.6319444444444444</v>
      </c>
      <c r="L28" s="153"/>
      <c r="M28" s="157"/>
      <c r="N28" s="128"/>
      <c r="O28" s="121"/>
      <c r="P28" s="149"/>
      <c r="Q28" s="17"/>
    </row>
    <row r="29" spans="1:17" ht="14.25" thickBot="1">
      <c r="A29" s="218"/>
      <c r="B29" s="219"/>
      <c r="C29" s="219"/>
      <c r="D29" s="219"/>
      <c r="E29" s="219"/>
      <c r="F29" s="219"/>
      <c r="G29" s="220"/>
      <c r="H29" s="2">
        <f>H28-H27</f>
        <v>0.013888888888888895</v>
      </c>
      <c r="I29" s="152"/>
      <c r="J29" s="158"/>
      <c r="K29" s="2">
        <f>K28-K27</f>
        <v>0.08333333333333337</v>
      </c>
      <c r="L29" s="152"/>
      <c r="M29" s="158"/>
      <c r="N29" s="119"/>
      <c r="O29" s="122"/>
      <c r="P29" s="150"/>
      <c r="Q29" s="17"/>
    </row>
    <row r="30" spans="7:9" ht="13.5">
      <c r="G30" t="s">
        <v>31</v>
      </c>
      <c r="I30" s="47">
        <v>0.027777777777777776</v>
      </c>
    </row>
  </sheetData>
  <sheetProtection/>
  <mergeCells count="91">
    <mergeCell ref="A4:I4"/>
    <mergeCell ref="A3:I3"/>
    <mergeCell ref="P10:P13"/>
    <mergeCell ref="K5:L5"/>
    <mergeCell ref="G5:G8"/>
    <mergeCell ref="H5:I5"/>
    <mergeCell ref="O10:O13"/>
    <mergeCell ref="A10:A13"/>
    <mergeCell ref="B10:B13"/>
    <mergeCell ref="C13:D13"/>
    <mergeCell ref="C11:D12"/>
    <mergeCell ref="C10:D10"/>
    <mergeCell ref="E11:F11"/>
    <mergeCell ref="E12:F12"/>
    <mergeCell ref="A14:A17"/>
    <mergeCell ref="B14:B17"/>
    <mergeCell ref="M14:M17"/>
    <mergeCell ref="C17:D17"/>
    <mergeCell ref="E15:F15"/>
    <mergeCell ref="E16:F16"/>
    <mergeCell ref="C14:D14"/>
    <mergeCell ref="C15:D16"/>
    <mergeCell ref="G14:G15"/>
    <mergeCell ref="G16:G17"/>
    <mergeCell ref="L8:L9"/>
    <mergeCell ref="I8:I9"/>
    <mergeCell ref="P22:P25"/>
    <mergeCell ref="L24:L25"/>
    <mergeCell ref="M22:M25"/>
    <mergeCell ref="N22:N25"/>
    <mergeCell ref="O22:O25"/>
    <mergeCell ref="I24:I25"/>
    <mergeCell ref="N10:N13"/>
    <mergeCell ref="I16:I17"/>
    <mergeCell ref="J18:J21"/>
    <mergeCell ref="M18:M21"/>
    <mergeCell ref="G18:G19"/>
    <mergeCell ref="P18:P21"/>
    <mergeCell ref="I20:I21"/>
    <mergeCell ref="N18:N21"/>
    <mergeCell ref="L20:L21"/>
    <mergeCell ref="I12:I13"/>
    <mergeCell ref="J14:J17"/>
    <mergeCell ref="N14:N17"/>
    <mergeCell ref="L16:L17"/>
    <mergeCell ref="M10:M13"/>
    <mergeCell ref="L12:L13"/>
    <mergeCell ref="J10:J13"/>
    <mergeCell ref="F1:L1"/>
    <mergeCell ref="C5:D5"/>
    <mergeCell ref="F2:L2"/>
    <mergeCell ref="A1:E2"/>
    <mergeCell ref="A5:A9"/>
    <mergeCell ref="B5:B9"/>
    <mergeCell ref="C9:D9"/>
    <mergeCell ref="C6:D8"/>
    <mergeCell ref="E6:F7"/>
    <mergeCell ref="E8:F8"/>
    <mergeCell ref="A26:G29"/>
    <mergeCell ref="A22:G25"/>
    <mergeCell ref="O26:O29"/>
    <mergeCell ref="I28:I29"/>
    <mergeCell ref="L28:L29"/>
    <mergeCell ref="J26:J29"/>
    <mergeCell ref="M26:M29"/>
    <mergeCell ref="J22:J25"/>
    <mergeCell ref="N26:N29"/>
    <mergeCell ref="O2:Q2"/>
    <mergeCell ref="O4:Q4"/>
    <mergeCell ref="Q19:Q21"/>
    <mergeCell ref="P26:P29"/>
    <mergeCell ref="Q15:Q17"/>
    <mergeCell ref="O14:O17"/>
    <mergeCell ref="O18:O21"/>
    <mergeCell ref="P14:P17"/>
    <mergeCell ref="N5:N7"/>
    <mergeCell ref="O5:O7"/>
    <mergeCell ref="Q11:Q13"/>
    <mergeCell ref="O8:O9"/>
    <mergeCell ref="Q5:Q9"/>
    <mergeCell ref="N8:N9"/>
    <mergeCell ref="A18:A21"/>
    <mergeCell ref="B18:B21"/>
    <mergeCell ref="G10:G11"/>
    <mergeCell ref="G12:G13"/>
    <mergeCell ref="E19:F19"/>
    <mergeCell ref="C18:D18"/>
    <mergeCell ref="C19:D20"/>
    <mergeCell ref="C21:D21"/>
    <mergeCell ref="G20:G21"/>
    <mergeCell ref="E20:F20"/>
  </mergeCells>
  <printOptions/>
  <pageMargins left="0.7874015748031497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9">
      <selection activeCell="Q35" sqref="Q35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2.50390625" style="13" hidden="1" customWidth="1"/>
    <col min="14" max="14" width="9.00390625" style="16" customWidth="1"/>
    <col min="15" max="15" width="9.00390625" style="13" customWidth="1"/>
    <col min="16" max="16" width="0.12890625" style="13" hidden="1" customWidth="1"/>
    <col min="17" max="17" width="12.625" style="13" customWidth="1"/>
    <col min="18" max="16384" width="9.00390625" style="13" customWidth="1"/>
  </cols>
  <sheetData>
    <row r="1" spans="1:14" ht="13.5">
      <c r="A1" s="204" t="s">
        <v>79</v>
      </c>
      <c r="B1" s="204"/>
      <c r="C1" s="204"/>
      <c r="D1" s="204"/>
      <c r="E1" s="204"/>
      <c r="F1" s="206" t="s">
        <v>207</v>
      </c>
      <c r="G1" s="206"/>
      <c r="H1" s="206"/>
      <c r="I1" s="206"/>
      <c r="J1" s="206"/>
      <c r="K1" s="206"/>
      <c r="L1" s="206"/>
      <c r="M1" s="206"/>
      <c r="N1" s="13" t="s">
        <v>42</v>
      </c>
    </row>
    <row r="2" spans="1:17" ht="13.5">
      <c r="A2" s="204"/>
      <c r="B2" s="204"/>
      <c r="C2" s="204"/>
      <c r="D2" s="204"/>
      <c r="E2" s="204"/>
      <c r="F2" s="206"/>
      <c r="G2" s="206"/>
      <c r="H2" s="206"/>
      <c r="I2" s="206"/>
      <c r="J2" s="206"/>
      <c r="K2" s="206"/>
      <c r="L2" s="206"/>
      <c r="M2" s="206"/>
      <c r="N2" s="59" t="s">
        <v>43</v>
      </c>
      <c r="O2" s="168" t="s">
        <v>299</v>
      </c>
      <c r="P2" s="168"/>
      <c r="Q2" s="168"/>
    </row>
    <row r="3" spans="1:15" ht="18.75" customHeight="1">
      <c r="A3" s="226" t="s">
        <v>157</v>
      </c>
      <c r="B3" s="226"/>
      <c r="C3" s="226"/>
      <c r="D3" s="226"/>
      <c r="E3" s="226"/>
      <c r="F3" s="226"/>
      <c r="G3" s="226"/>
      <c r="H3" s="226"/>
      <c r="I3" s="226"/>
      <c r="J3" s="62"/>
      <c r="K3" s="62"/>
      <c r="L3" s="86"/>
      <c r="M3" s="63" t="s">
        <v>34</v>
      </c>
      <c r="N3" s="13" t="s">
        <v>44</v>
      </c>
      <c r="O3" s="16"/>
    </row>
    <row r="4" spans="1:17" ht="19.5" customHeight="1" thickBot="1">
      <c r="A4" s="227" t="s">
        <v>159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115">
        <v>0.83</v>
      </c>
      <c r="M4" s="74"/>
      <c r="N4" s="61" t="s">
        <v>45</v>
      </c>
      <c r="O4" s="169" t="s">
        <v>206</v>
      </c>
      <c r="P4" s="169"/>
      <c r="Q4" s="169"/>
    </row>
    <row r="5" spans="1:17" ht="13.5" customHeight="1">
      <c r="A5" s="132" t="s">
        <v>0</v>
      </c>
      <c r="B5" s="240" t="s">
        <v>5</v>
      </c>
      <c r="C5" s="138" t="s">
        <v>80</v>
      </c>
      <c r="D5" s="139"/>
      <c r="E5" s="42" t="s">
        <v>80</v>
      </c>
      <c r="F5" s="43" t="s">
        <v>81</v>
      </c>
      <c r="G5" s="202" t="s">
        <v>3</v>
      </c>
      <c r="H5" s="254" t="s">
        <v>155</v>
      </c>
      <c r="I5" s="255"/>
      <c r="J5" s="18"/>
      <c r="K5" s="185" t="s">
        <v>156</v>
      </c>
      <c r="L5" s="186"/>
      <c r="M5" s="19"/>
      <c r="N5" s="127" t="s">
        <v>82</v>
      </c>
      <c r="O5" s="184" t="s">
        <v>83</v>
      </c>
      <c r="P5" s="21"/>
      <c r="Q5" s="187" t="s">
        <v>84</v>
      </c>
    </row>
    <row r="6" spans="1:17" s="14" customFormat="1" ht="14.25" customHeight="1">
      <c r="A6" s="133"/>
      <c r="B6" s="241"/>
      <c r="C6" s="191" t="s">
        <v>1</v>
      </c>
      <c r="D6" s="192"/>
      <c r="E6" s="191" t="s">
        <v>2</v>
      </c>
      <c r="F6" s="192"/>
      <c r="G6" s="203"/>
      <c r="H6" s="22" t="s">
        <v>51</v>
      </c>
      <c r="I6" s="23" t="s">
        <v>52</v>
      </c>
      <c r="J6" s="24"/>
      <c r="K6" s="22" t="s">
        <v>53</v>
      </c>
      <c r="L6" s="23" t="s">
        <v>52</v>
      </c>
      <c r="M6" s="24"/>
      <c r="N6" s="128"/>
      <c r="O6" s="180"/>
      <c r="P6" s="26"/>
      <c r="Q6" s="188"/>
    </row>
    <row r="7" spans="1:17" s="14" customFormat="1" ht="14.25" customHeight="1">
      <c r="A7" s="133"/>
      <c r="B7" s="241"/>
      <c r="C7" s="191"/>
      <c r="D7" s="192"/>
      <c r="E7" s="191"/>
      <c r="F7" s="192"/>
      <c r="G7" s="203"/>
      <c r="H7" s="22" t="s">
        <v>54</v>
      </c>
      <c r="I7" s="23" t="s">
        <v>55</v>
      </c>
      <c r="J7" s="24"/>
      <c r="K7" s="22" t="s">
        <v>56</v>
      </c>
      <c r="L7" s="23" t="s">
        <v>55</v>
      </c>
      <c r="M7" s="24"/>
      <c r="N7" s="128"/>
      <c r="O7" s="180"/>
      <c r="P7" s="26"/>
      <c r="Q7" s="188"/>
    </row>
    <row r="8" spans="1:17" s="14" customFormat="1" ht="13.5">
      <c r="A8" s="133"/>
      <c r="B8" s="241"/>
      <c r="C8" s="191"/>
      <c r="D8" s="192"/>
      <c r="E8" s="191" t="s">
        <v>57</v>
      </c>
      <c r="F8" s="192"/>
      <c r="G8" s="203"/>
      <c r="H8" s="27" t="s">
        <v>58</v>
      </c>
      <c r="I8" s="193" t="s">
        <v>59</v>
      </c>
      <c r="J8" s="28"/>
      <c r="K8" s="27" t="s">
        <v>58</v>
      </c>
      <c r="L8" s="193" t="s">
        <v>59</v>
      </c>
      <c r="M8" s="24"/>
      <c r="N8" s="128" t="s">
        <v>60</v>
      </c>
      <c r="O8" s="180" t="s">
        <v>61</v>
      </c>
      <c r="P8" s="29"/>
      <c r="Q8" s="189"/>
    </row>
    <row r="9" spans="1:17" s="14" customFormat="1" ht="14.25" thickBot="1">
      <c r="A9" s="134"/>
      <c r="B9" s="242"/>
      <c r="C9" s="182" t="s">
        <v>62</v>
      </c>
      <c r="D9" s="183"/>
      <c r="E9" s="35" t="s">
        <v>63</v>
      </c>
      <c r="F9" s="36" t="s">
        <v>64</v>
      </c>
      <c r="G9" s="44" t="s">
        <v>25</v>
      </c>
      <c r="H9" s="1" t="s">
        <v>65</v>
      </c>
      <c r="I9" s="194"/>
      <c r="J9" s="30"/>
      <c r="K9" s="1" t="s">
        <v>65</v>
      </c>
      <c r="L9" s="194"/>
      <c r="M9" s="30"/>
      <c r="N9" s="119"/>
      <c r="O9" s="181"/>
      <c r="P9" s="32"/>
      <c r="Q9" s="190"/>
    </row>
    <row r="10" spans="1:17" s="14" customFormat="1" ht="13.5" customHeight="1">
      <c r="A10" s="132">
        <v>1</v>
      </c>
      <c r="B10" s="135">
        <v>103</v>
      </c>
      <c r="C10" s="178">
        <v>18389</v>
      </c>
      <c r="D10" s="179"/>
      <c r="E10" s="91">
        <v>50117</v>
      </c>
      <c r="F10" s="69" t="s">
        <v>133</v>
      </c>
      <c r="G10" s="249" t="s">
        <v>191</v>
      </c>
      <c r="H10" s="3">
        <v>0.3020833333333333</v>
      </c>
      <c r="I10" s="4">
        <f>H12-H10</f>
        <v>0.08901620370370367</v>
      </c>
      <c r="J10" s="156">
        <f>I10/"01:00:00"</f>
        <v>2.136388888888888</v>
      </c>
      <c r="K10" s="5">
        <f>H12+TIME(0,40,0)</f>
        <v>0.41887731481481477</v>
      </c>
      <c r="L10" s="4">
        <f>K11-K10</f>
        <v>0.09357638888888892</v>
      </c>
      <c r="M10" s="156">
        <f>L10/"01:00:00"</f>
        <v>2.245833333333334</v>
      </c>
      <c r="N10" s="127">
        <f>I10+L10</f>
        <v>0.18259259259259258</v>
      </c>
      <c r="O10" s="120">
        <f>40/P10</f>
        <v>9.127789046653144</v>
      </c>
      <c r="P10" s="156">
        <f>N10/"01:00:00"</f>
        <v>4.3822222222222225</v>
      </c>
      <c r="Q10" s="174" t="s">
        <v>295</v>
      </c>
    </row>
    <row r="11" spans="1:17" s="14" customFormat="1" ht="13.5" customHeight="1">
      <c r="A11" s="133"/>
      <c r="B11" s="136"/>
      <c r="C11" s="142" t="s">
        <v>183</v>
      </c>
      <c r="D11" s="143"/>
      <c r="E11" s="142" t="s">
        <v>184</v>
      </c>
      <c r="F11" s="143"/>
      <c r="G11" s="236"/>
      <c r="H11" s="6">
        <v>0.3861689814814815</v>
      </c>
      <c r="I11" s="7">
        <f>20/J10</f>
        <v>9.361591470549998</v>
      </c>
      <c r="J11" s="157"/>
      <c r="K11" s="8">
        <v>0.5124537037037037</v>
      </c>
      <c r="L11" s="7">
        <f>20/M10</f>
        <v>8.90538033395176</v>
      </c>
      <c r="M11" s="157"/>
      <c r="N11" s="128"/>
      <c r="O11" s="121"/>
      <c r="P11" s="157"/>
      <c r="Q11" s="166"/>
    </row>
    <row r="12" spans="1:17" s="14" customFormat="1" ht="13.5" customHeight="1">
      <c r="A12" s="133"/>
      <c r="B12" s="136"/>
      <c r="C12" s="142"/>
      <c r="D12" s="143"/>
      <c r="E12" s="124" t="s">
        <v>254</v>
      </c>
      <c r="F12" s="125"/>
      <c r="G12" s="250" t="s">
        <v>192</v>
      </c>
      <c r="H12" s="9">
        <v>0.391099537037037</v>
      </c>
      <c r="I12" s="153" t="s">
        <v>287</v>
      </c>
      <c r="J12" s="157"/>
      <c r="K12" s="10">
        <v>0.5180787037037037</v>
      </c>
      <c r="L12" s="153" t="s">
        <v>286</v>
      </c>
      <c r="M12" s="157"/>
      <c r="N12" s="128"/>
      <c r="O12" s="121"/>
      <c r="P12" s="157"/>
      <c r="Q12" s="166"/>
    </row>
    <row r="13" spans="1:17" s="14" customFormat="1" ht="18" thickBot="1">
      <c r="A13" s="134"/>
      <c r="B13" s="137"/>
      <c r="C13" s="209" t="s">
        <v>255</v>
      </c>
      <c r="D13" s="210"/>
      <c r="E13" s="35" t="s">
        <v>103</v>
      </c>
      <c r="F13" s="36">
        <v>1999</v>
      </c>
      <c r="G13" s="251"/>
      <c r="H13" s="2">
        <f>H12-H11</f>
        <v>0.004930555555555494</v>
      </c>
      <c r="I13" s="152"/>
      <c r="J13" s="158"/>
      <c r="K13" s="2">
        <f>K12-K11</f>
        <v>0.005624999999999991</v>
      </c>
      <c r="L13" s="152"/>
      <c r="M13" s="158"/>
      <c r="N13" s="119"/>
      <c r="O13" s="122"/>
      <c r="P13" s="158"/>
      <c r="Q13" s="167"/>
    </row>
    <row r="14" spans="1:17" s="14" customFormat="1" ht="13.5" customHeight="1">
      <c r="A14" s="132">
        <v>1</v>
      </c>
      <c r="B14" s="135">
        <v>102</v>
      </c>
      <c r="C14" s="256"/>
      <c r="D14" s="257"/>
      <c r="E14" s="91">
        <v>57907</v>
      </c>
      <c r="F14" s="45" t="s">
        <v>214</v>
      </c>
      <c r="G14" s="140" t="s">
        <v>144</v>
      </c>
      <c r="H14" s="3">
        <v>0.3020833333333333</v>
      </c>
      <c r="I14" s="4">
        <f>H16-H14</f>
        <v>0.08901620370370367</v>
      </c>
      <c r="J14" s="156">
        <f>I14/"01:00:00"</f>
        <v>2.136388888888888</v>
      </c>
      <c r="K14" s="5">
        <f>H16+TIME(0,40,0)</f>
        <v>0.41887731481481477</v>
      </c>
      <c r="L14" s="4">
        <f>K15-K14</f>
        <v>0.11543981481481486</v>
      </c>
      <c r="M14" s="156">
        <f>L14/"01:00:00"</f>
        <v>2.7705555555555565</v>
      </c>
      <c r="N14" s="127">
        <f>I14+L14</f>
        <v>0.20445601851851852</v>
      </c>
      <c r="O14" s="120">
        <f>40/P14</f>
        <v>8.151712425700536</v>
      </c>
      <c r="P14" s="156">
        <f>N14/"01:00:00"</f>
        <v>4.906944444444445</v>
      </c>
      <c r="Q14" s="174" t="s">
        <v>295</v>
      </c>
    </row>
    <row r="15" spans="1:17" s="14" customFormat="1" ht="13.5" customHeight="1">
      <c r="A15" s="133"/>
      <c r="B15" s="136"/>
      <c r="C15" s="144" t="s">
        <v>252</v>
      </c>
      <c r="D15" s="145"/>
      <c r="E15" s="144" t="s">
        <v>215</v>
      </c>
      <c r="F15" s="145"/>
      <c r="G15" s="141"/>
      <c r="H15" s="6">
        <v>0.3861689814814815</v>
      </c>
      <c r="I15" s="7">
        <f>20/J14</f>
        <v>9.361591470549998</v>
      </c>
      <c r="J15" s="157"/>
      <c r="K15" s="8">
        <v>0.5343171296296296</v>
      </c>
      <c r="L15" s="7">
        <f>20/M14</f>
        <v>7.218768798877078</v>
      </c>
      <c r="M15" s="157"/>
      <c r="N15" s="128"/>
      <c r="O15" s="121"/>
      <c r="P15" s="157"/>
      <c r="Q15" s="166"/>
    </row>
    <row r="16" spans="1:17" s="14" customFormat="1" ht="13.5" customHeight="1">
      <c r="A16" s="133"/>
      <c r="B16" s="136"/>
      <c r="C16" s="144"/>
      <c r="D16" s="145"/>
      <c r="E16" s="146" t="s">
        <v>216</v>
      </c>
      <c r="F16" s="147"/>
      <c r="G16" s="252" t="s">
        <v>145</v>
      </c>
      <c r="H16" s="9">
        <v>0.391099537037037</v>
      </c>
      <c r="I16" s="153" t="s">
        <v>270</v>
      </c>
      <c r="J16" s="157"/>
      <c r="K16" s="10">
        <v>0.549212962962963</v>
      </c>
      <c r="L16" s="153" t="s">
        <v>290</v>
      </c>
      <c r="M16" s="157"/>
      <c r="N16" s="128"/>
      <c r="O16" s="121"/>
      <c r="P16" s="157"/>
      <c r="Q16" s="166"/>
    </row>
    <row r="17" spans="1:17" s="14" customFormat="1" ht="18" thickBot="1">
      <c r="A17" s="134"/>
      <c r="B17" s="137"/>
      <c r="C17" s="258" t="s">
        <v>253</v>
      </c>
      <c r="D17" s="259"/>
      <c r="E17" s="35" t="s">
        <v>213</v>
      </c>
      <c r="F17" s="36">
        <v>2002</v>
      </c>
      <c r="G17" s="253"/>
      <c r="H17" s="2">
        <f>H16-H15</f>
        <v>0.004930555555555494</v>
      </c>
      <c r="I17" s="152"/>
      <c r="J17" s="158"/>
      <c r="K17" s="2">
        <f>K16-K15</f>
        <v>0.01489583333333333</v>
      </c>
      <c r="L17" s="152"/>
      <c r="M17" s="158"/>
      <c r="N17" s="119"/>
      <c r="O17" s="122"/>
      <c r="P17" s="158"/>
      <c r="Q17" s="167"/>
    </row>
    <row r="18" spans="1:17" s="14" customFormat="1" ht="13.5" customHeight="1">
      <c r="A18" s="132">
        <v>1</v>
      </c>
      <c r="B18" s="135">
        <v>106</v>
      </c>
      <c r="C18" s="90"/>
      <c r="D18" s="45"/>
      <c r="E18" s="91">
        <v>57492</v>
      </c>
      <c r="F18" s="69" t="s">
        <v>133</v>
      </c>
      <c r="G18" s="249" t="s">
        <v>189</v>
      </c>
      <c r="H18" s="3">
        <v>0.3020833333333333</v>
      </c>
      <c r="I18" s="4">
        <f>H20-H18</f>
        <v>0.13460648148148152</v>
      </c>
      <c r="J18" s="156">
        <f>I18/"01:00:00"</f>
        <v>3.2305555555555565</v>
      </c>
      <c r="K18" s="5">
        <f>H20+TIME(0,40,0)</f>
        <v>0.4644675925925926</v>
      </c>
      <c r="L18" s="4">
        <f>K19-K18</f>
        <v>0.06994212962962965</v>
      </c>
      <c r="M18" s="156">
        <f>L18/"01:00:00"</f>
        <v>1.6786111111111115</v>
      </c>
      <c r="N18" s="127">
        <f>I18+L18</f>
        <v>0.20454861111111117</v>
      </c>
      <c r="O18" s="120">
        <f>40/P18</f>
        <v>8.148022407061616</v>
      </c>
      <c r="P18" s="156">
        <f>N18/"01:00:00"</f>
        <v>4.9091666666666685</v>
      </c>
      <c r="Q18" s="174" t="s">
        <v>295</v>
      </c>
    </row>
    <row r="19" spans="1:17" s="14" customFormat="1" ht="13.5" customHeight="1">
      <c r="A19" s="133"/>
      <c r="B19" s="136"/>
      <c r="C19" s="144" t="s">
        <v>186</v>
      </c>
      <c r="D19" s="145"/>
      <c r="E19" s="142" t="s">
        <v>260</v>
      </c>
      <c r="F19" s="143"/>
      <c r="G19" s="236"/>
      <c r="H19" s="6">
        <v>0.4273263888888889</v>
      </c>
      <c r="I19" s="7">
        <f>20/J18</f>
        <v>6.190885640584693</v>
      </c>
      <c r="J19" s="157"/>
      <c r="K19" s="8">
        <v>0.5344097222222223</v>
      </c>
      <c r="L19" s="7">
        <f>20/M18</f>
        <v>11.914611947708089</v>
      </c>
      <c r="M19" s="157"/>
      <c r="N19" s="128"/>
      <c r="O19" s="121"/>
      <c r="P19" s="157"/>
      <c r="Q19" s="166"/>
    </row>
    <row r="20" spans="1:17" s="14" customFormat="1" ht="13.5" customHeight="1">
      <c r="A20" s="133"/>
      <c r="B20" s="136"/>
      <c r="C20" s="144"/>
      <c r="D20" s="145"/>
      <c r="E20" s="267" t="s">
        <v>262</v>
      </c>
      <c r="F20" s="268"/>
      <c r="G20" s="262" t="s">
        <v>190</v>
      </c>
      <c r="H20" s="9">
        <v>0.43668981481481484</v>
      </c>
      <c r="I20" s="153" t="s">
        <v>278</v>
      </c>
      <c r="J20" s="157"/>
      <c r="K20" s="10">
        <v>0.546863425925926</v>
      </c>
      <c r="L20" s="153" t="s">
        <v>289</v>
      </c>
      <c r="M20" s="157"/>
      <c r="N20" s="128"/>
      <c r="O20" s="121"/>
      <c r="P20" s="157"/>
      <c r="Q20" s="166"/>
    </row>
    <row r="21" spans="1:17" s="14" customFormat="1" ht="18" thickBot="1">
      <c r="A21" s="134"/>
      <c r="B21" s="137"/>
      <c r="C21" s="258" t="s">
        <v>261</v>
      </c>
      <c r="D21" s="259"/>
      <c r="E21" s="35" t="s">
        <v>103</v>
      </c>
      <c r="F21" s="36">
        <v>2003</v>
      </c>
      <c r="G21" s="269"/>
      <c r="H21" s="2">
        <f>H20-H19</f>
        <v>0.009363425925925928</v>
      </c>
      <c r="I21" s="152"/>
      <c r="J21" s="158"/>
      <c r="K21" s="2">
        <f>K20-K19</f>
        <v>0.012453703703703689</v>
      </c>
      <c r="L21" s="152"/>
      <c r="M21" s="158"/>
      <c r="N21" s="119"/>
      <c r="O21" s="122"/>
      <c r="P21" s="158"/>
      <c r="Q21" s="167"/>
    </row>
    <row r="22" spans="1:17" s="14" customFormat="1" ht="13.5" customHeight="1">
      <c r="A22" s="132">
        <v>1</v>
      </c>
      <c r="B22" s="135">
        <v>104</v>
      </c>
      <c r="C22" s="178"/>
      <c r="D22" s="179"/>
      <c r="E22" s="70">
        <v>57874</v>
      </c>
      <c r="F22" s="69" t="s">
        <v>133</v>
      </c>
      <c r="G22" s="140" t="s">
        <v>140</v>
      </c>
      <c r="H22" s="3">
        <v>0.3020833333333333</v>
      </c>
      <c r="I22" s="4">
        <f>H24-H22</f>
        <v>0.1350231481481482</v>
      </c>
      <c r="J22" s="156">
        <f>I22/"01:00:00"</f>
        <v>3.2405555555555567</v>
      </c>
      <c r="K22" s="5">
        <f>H24+TIME(0,40,0)</f>
        <v>0.4648842592592593</v>
      </c>
      <c r="L22" s="4">
        <f>K23-K22</f>
        <v>0.06957175925925924</v>
      </c>
      <c r="M22" s="156">
        <f>L22/"01:00:00"</f>
        <v>1.6697222222222217</v>
      </c>
      <c r="N22" s="127">
        <f>I22+L22</f>
        <v>0.20459490740740743</v>
      </c>
      <c r="O22" s="120">
        <f>40/P22</f>
        <v>8.146178650223453</v>
      </c>
      <c r="P22" s="156">
        <f>N22/"01:00:00"</f>
        <v>4.910277777777779</v>
      </c>
      <c r="Q22" s="174" t="s">
        <v>295</v>
      </c>
    </row>
    <row r="23" spans="1:17" s="14" customFormat="1" ht="13.5" customHeight="1">
      <c r="A23" s="133"/>
      <c r="B23" s="136"/>
      <c r="C23" s="142" t="s">
        <v>185</v>
      </c>
      <c r="D23" s="143"/>
      <c r="E23" s="142" t="s">
        <v>256</v>
      </c>
      <c r="F23" s="143"/>
      <c r="G23" s="141"/>
      <c r="H23" s="6">
        <v>0.42734953703703704</v>
      </c>
      <c r="I23" s="7">
        <f>20/J22</f>
        <v>6.171781244642549</v>
      </c>
      <c r="J23" s="157"/>
      <c r="K23" s="8">
        <v>0.5344560185185185</v>
      </c>
      <c r="L23" s="7">
        <f>20/M22</f>
        <v>11.97804025952421</v>
      </c>
      <c r="M23" s="157"/>
      <c r="N23" s="128"/>
      <c r="O23" s="121"/>
      <c r="P23" s="157"/>
      <c r="Q23" s="166"/>
    </row>
    <row r="24" spans="1:17" s="14" customFormat="1" ht="13.5" customHeight="1">
      <c r="A24" s="133"/>
      <c r="B24" s="136"/>
      <c r="C24" s="142"/>
      <c r="D24" s="143"/>
      <c r="E24" s="124" t="s">
        <v>257</v>
      </c>
      <c r="F24" s="125"/>
      <c r="G24" s="141" t="s">
        <v>141</v>
      </c>
      <c r="H24" s="9">
        <v>0.4371064814814815</v>
      </c>
      <c r="I24" s="153" t="s">
        <v>276</v>
      </c>
      <c r="J24" s="157"/>
      <c r="K24" s="10">
        <v>0.5444560185185185</v>
      </c>
      <c r="L24" s="153" t="s">
        <v>288</v>
      </c>
      <c r="M24" s="157"/>
      <c r="N24" s="128"/>
      <c r="O24" s="121"/>
      <c r="P24" s="157"/>
      <c r="Q24" s="166"/>
    </row>
    <row r="25" spans="1:17" s="14" customFormat="1" ht="18" thickBot="1">
      <c r="A25" s="134"/>
      <c r="B25" s="137"/>
      <c r="C25" s="209" t="s">
        <v>258</v>
      </c>
      <c r="D25" s="210"/>
      <c r="E25" s="35" t="s">
        <v>111</v>
      </c>
      <c r="F25" s="36">
        <v>2012</v>
      </c>
      <c r="G25" s="260"/>
      <c r="H25" s="2">
        <f>H24-H23</f>
        <v>0.00975694444444447</v>
      </c>
      <c r="I25" s="152"/>
      <c r="J25" s="158"/>
      <c r="K25" s="2">
        <f>K24-K23</f>
        <v>0.010000000000000009</v>
      </c>
      <c r="L25" s="152"/>
      <c r="M25" s="158"/>
      <c r="N25" s="119"/>
      <c r="O25" s="122"/>
      <c r="P25" s="158"/>
      <c r="Q25" s="167"/>
    </row>
    <row r="26" spans="1:17" s="14" customFormat="1" ht="13.5" customHeight="1">
      <c r="A26" s="132">
        <v>1</v>
      </c>
      <c r="B26" s="135">
        <v>105</v>
      </c>
      <c r="C26" s="256">
        <v>29605</v>
      </c>
      <c r="D26" s="257"/>
      <c r="E26" s="85"/>
      <c r="F26" s="84" t="s">
        <v>133</v>
      </c>
      <c r="G26" s="261" t="s">
        <v>187</v>
      </c>
      <c r="H26" s="3">
        <v>0.3020833333333333</v>
      </c>
      <c r="I26" s="4">
        <f>H28-H26</f>
        <v>0.13421296296296303</v>
      </c>
      <c r="J26" s="156">
        <f>I26/"01:00:00"</f>
        <v>3.221111111111113</v>
      </c>
      <c r="K26" s="5">
        <f>H28+TIME(0,40,0)</f>
        <v>0.46407407407407414</v>
      </c>
      <c r="L26" s="4">
        <f>K27-K26</f>
        <v>0.07042824074074067</v>
      </c>
      <c r="M26" s="156">
        <f>L26/"01:00:00"</f>
        <v>1.690277777777776</v>
      </c>
      <c r="N26" s="127">
        <f>I26+L26</f>
        <v>0.2046412037037037</v>
      </c>
      <c r="O26" s="120">
        <f>40/P26</f>
        <v>8.144335727617216</v>
      </c>
      <c r="P26" s="156">
        <f>N26/"01:00:00"</f>
        <v>4.911388888888889</v>
      </c>
      <c r="Q26" s="174" t="s">
        <v>295</v>
      </c>
    </row>
    <row r="27" spans="1:17" s="14" customFormat="1" ht="13.5" customHeight="1">
      <c r="A27" s="133"/>
      <c r="B27" s="136"/>
      <c r="C27" s="144" t="s">
        <v>259</v>
      </c>
      <c r="D27" s="145"/>
      <c r="E27" s="245" t="s">
        <v>217</v>
      </c>
      <c r="F27" s="246"/>
      <c r="G27" s="262"/>
      <c r="H27" s="6">
        <v>0.4272800925925926</v>
      </c>
      <c r="I27" s="7">
        <f>20/J26</f>
        <v>6.209037599172125</v>
      </c>
      <c r="J27" s="157"/>
      <c r="K27" s="8">
        <v>0.5345023148148148</v>
      </c>
      <c r="L27" s="7">
        <f>20/M26</f>
        <v>11.832374691865255</v>
      </c>
      <c r="M27" s="157"/>
      <c r="N27" s="128"/>
      <c r="O27" s="121"/>
      <c r="P27" s="157"/>
      <c r="Q27" s="166"/>
    </row>
    <row r="28" spans="1:17" s="14" customFormat="1" ht="13.5" customHeight="1">
      <c r="A28" s="133"/>
      <c r="B28" s="136"/>
      <c r="C28" s="144"/>
      <c r="D28" s="145"/>
      <c r="E28" s="263" t="s">
        <v>218</v>
      </c>
      <c r="F28" s="264"/>
      <c r="G28" s="265" t="s">
        <v>188</v>
      </c>
      <c r="H28" s="9">
        <v>0.43629629629629635</v>
      </c>
      <c r="I28" s="153" t="s">
        <v>277</v>
      </c>
      <c r="J28" s="157"/>
      <c r="K28" s="10">
        <v>0.5478240740740741</v>
      </c>
      <c r="L28" s="153" t="s">
        <v>288</v>
      </c>
      <c r="M28" s="157"/>
      <c r="N28" s="128"/>
      <c r="O28" s="121"/>
      <c r="P28" s="157"/>
      <c r="Q28" s="166"/>
    </row>
    <row r="29" spans="1:17" s="14" customFormat="1" ht="18" thickBot="1">
      <c r="A29" s="134"/>
      <c r="B29" s="137"/>
      <c r="C29" s="258" t="s">
        <v>219</v>
      </c>
      <c r="D29" s="259"/>
      <c r="E29" s="51" t="s">
        <v>103</v>
      </c>
      <c r="F29" s="52">
        <v>2012</v>
      </c>
      <c r="G29" s="266"/>
      <c r="H29" s="2">
        <f>H28-H27</f>
        <v>0.009016203703703762</v>
      </c>
      <c r="I29" s="152"/>
      <c r="J29" s="158"/>
      <c r="K29" s="2">
        <f>K28-K27</f>
        <v>0.01332175925925927</v>
      </c>
      <c r="L29" s="152"/>
      <c r="M29" s="158"/>
      <c r="N29" s="119"/>
      <c r="O29" s="122"/>
      <c r="P29" s="158"/>
      <c r="Q29" s="167"/>
    </row>
    <row r="30" spans="1:17" s="14" customFormat="1" ht="13.5" customHeight="1">
      <c r="A30" s="132">
        <v>1</v>
      </c>
      <c r="B30" s="135">
        <v>101</v>
      </c>
      <c r="C30" s="256">
        <v>27995</v>
      </c>
      <c r="D30" s="257"/>
      <c r="E30" s="91">
        <v>55147</v>
      </c>
      <c r="F30" s="45" t="s">
        <v>211</v>
      </c>
      <c r="G30" s="170" t="s">
        <v>97</v>
      </c>
      <c r="H30" s="3">
        <v>0.3020833333333333</v>
      </c>
      <c r="I30" s="4">
        <f>H32-H30</f>
        <v>0.10743055555555558</v>
      </c>
      <c r="J30" s="156">
        <f>I30/"01:00:00"</f>
        <v>2.578333333333334</v>
      </c>
      <c r="K30" s="5">
        <f>H32+TIME(0,40,0)</f>
        <v>0.4372916666666667</v>
      </c>
      <c r="L30" s="4">
        <f>K31-K30</f>
        <v>-0.4372916666666667</v>
      </c>
      <c r="M30" s="156">
        <f>L30/"01:00:00"</f>
        <v>-10.495000000000001</v>
      </c>
      <c r="N30" s="127">
        <f>I30+L30</f>
        <v>-0.3298611111111111</v>
      </c>
      <c r="O30" s="120">
        <f>40/P30</f>
        <v>-5.052631578947368</v>
      </c>
      <c r="P30" s="156">
        <f>N30/"01:00:00"</f>
        <v>-7.916666666666667</v>
      </c>
      <c r="Q30" s="165" t="s">
        <v>294</v>
      </c>
    </row>
    <row r="31" spans="1:17" s="14" customFormat="1" ht="17.25" customHeight="1">
      <c r="A31" s="133"/>
      <c r="B31" s="136"/>
      <c r="C31" s="144" t="s">
        <v>181</v>
      </c>
      <c r="D31" s="145"/>
      <c r="E31" s="146" t="s">
        <v>250</v>
      </c>
      <c r="F31" s="147"/>
      <c r="G31" s="171"/>
      <c r="H31" s="6">
        <v>0.39618055555555554</v>
      </c>
      <c r="I31" s="7">
        <f>20/J30</f>
        <v>7.75694893341952</v>
      </c>
      <c r="J31" s="157"/>
      <c r="K31" s="8"/>
      <c r="L31" s="7">
        <f>20/M30</f>
        <v>-1.9056693663649356</v>
      </c>
      <c r="M31" s="157"/>
      <c r="N31" s="128"/>
      <c r="O31" s="121"/>
      <c r="P31" s="157"/>
      <c r="Q31" s="166"/>
    </row>
    <row r="32" spans="1:17" s="14" customFormat="1" ht="13.5" customHeight="1">
      <c r="A32" s="133"/>
      <c r="B32" s="136"/>
      <c r="C32" s="144"/>
      <c r="D32" s="145"/>
      <c r="E32" s="146" t="s">
        <v>212</v>
      </c>
      <c r="F32" s="147"/>
      <c r="G32" s="172" t="s">
        <v>101</v>
      </c>
      <c r="H32" s="9">
        <v>0.4095138888888889</v>
      </c>
      <c r="I32" s="153" t="s">
        <v>271</v>
      </c>
      <c r="J32" s="157"/>
      <c r="K32" s="10"/>
      <c r="L32" s="153"/>
      <c r="M32" s="157"/>
      <c r="N32" s="128"/>
      <c r="O32" s="121"/>
      <c r="P32" s="157"/>
      <c r="Q32" s="166"/>
    </row>
    <row r="33" spans="1:17" s="14" customFormat="1" ht="12.75" customHeight="1" thickBot="1">
      <c r="A33" s="134"/>
      <c r="B33" s="137"/>
      <c r="C33" s="258" t="s">
        <v>251</v>
      </c>
      <c r="D33" s="259"/>
      <c r="E33" s="35" t="s">
        <v>213</v>
      </c>
      <c r="F33" s="36">
        <v>2007</v>
      </c>
      <c r="G33" s="173"/>
      <c r="H33" s="2">
        <f>H32-H31</f>
        <v>0.013333333333333364</v>
      </c>
      <c r="I33" s="152"/>
      <c r="J33" s="158"/>
      <c r="K33" s="2">
        <f>K32-K31</f>
        <v>0</v>
      </c>
      <c r="L33" s="152"/>
      <c r="M33" s="158"/>
      <c r="N33" s="119"/>
      <c r="O33" s="122"/>
      <c r="P33" s="158"/>
      <c r="Q33" s="167"/>
    </row>
    <row r="34" spans="1:16" ht="13.5">
      <c r="A34" s="213" t="s">
        <v>20</v>
      </c>
      <c r="B34" s="214"/>
      <c r="C34" s="214"/>
      <c r="D34" s="214"/>
      <c r="E34" s="214"/>
      <c r="F34" s="214"/>
      <c r="G34" s="215"/>
      <c r="H34" s="3">
        <v>0.3020833333333333</v>
      </c>
      <c r="I34" s="4">
        <f>H36-H34</f>
        <v>0.10416666666666669</v>
      </c>
      <c r="J34" s="156">
        <f>I34/"01:00:00"</f>
        <v>2.5000000000000004</v>
      </c>
      <c r="K34" s="5">
        <f>H36+TIME(0,40,0)</f>
        <v>0.4340277777777778</v>
      </c>
      <c r="L34" s="4">
        <f>K35-K34</f>
        <v>0.10416666666666663</v>
      </c>
      <c r="M34" s="156">
        <f>L34/"01:00:00"</f>
        <v>2.499999999999999</v>
      </c>
      <c r="N34" s="127">
        <f>I34+L34</f>
        <v>0.20833333333333331</v>
      </c>
      <c r="O34" s="120">
        <f>40/P34</f>
        <v>8</v>
      </c>
      <c r="P34" s="156">
        <f>N34/"01:00:00"</f>
        <v>5</v>
      </c>
    </row>
    <row r="35" spans="1:16" ht="13.5">
      <c r="A35" s="216"/>
      <c r="B35" s="160"/>
      <c r="C35" s="160"/>
      <c r="D35" s="160"/>
      <c r="E35" s="160"/>
      <c r="F35" s="160"/>
      <c r="G35" s="217"/>
      <c r="H35" s="6">
        <v>0.3923611111111111</v>
      </c>
      <c r="I35" s="7">
        <f>20/J34</f>
        <v>7.999999999999998</v>
      </c>
      <c r="J35" s="157"/>
      <c r="K35" s="50">
        <v>0.5381944444444444</v>
      </c>
      <c r="L35" s="7">
        <f>20/M34</f>
        <v>8.000000000000004</v>
      </c>
      <c r="M35" s="157"/>
      <c r="N35" s="128"/>
      <c r="O35" s="121"/>
      <c r="P35" s="157"/>
    </row>
    <row r="36" spans="1:16" ht="13.5">
      <c r="A36" s="216"/>
      <c r="B36" s="160"/>
      <c r="C36" s="160"/>
      <c r="D36" s="160"/>
      <c r="E36" s="160"/>
      <c r="F36" s="160"/>
      <c r="G36" s="217"/>
      <c r="H36" s="9">
        <v>0.40625</v>
      </c>
      <c r="I36" s="153"/>
      <c r="J36" s="157"/>
      <c r="K36" s="10">
        <v>0.5590277777777778</v>
      </c>
      <c r="L36" s="231"/>
      <c r="M36" s="157"/>
      <c r="N36" s="128"/>
      <c r="O36" s="121"/>
      <c r="P36" s="157"/>
    </row>
    <row r="37" spans="1:16" ht="14.25" thickBot="1">
      <c r="A37" s="218"/>
      <c r="B37" s="219"/>
      <c r="C37" s="219"/>
      <c r="D37" s="219"/>
      <c r="E37" s="219"/>
      <c r="F37" s="219"/>
      <c r="G37" s="220"/>
      <c r="H37" s="2">
        <f>H36-H35</f>
        <v>0.013888888888888895</v>
      </c>
      <c r="I37" s="152"/>
      <c r="J37" s="158"/>
      <c r="K37" s="2">
        <f>K36-K35</f>
        <v>0.02083333333333337</v>
      </c>
      <c r="L37" s="232"/>
      <c r="M37" s="158"/>
      <c r="N37" s="119"/>
      <c r="O37" s="122"/>
      <c r="P37" s="158"/>
    </row>
    <row r="38" spans="1:16" ht="13.5">
      <c r="A38" s="213" t="s">
        <v>21</v>
      </c>
      <c r="B38" s="214"/>
      <c r="C38" s="214"/>
      <c r="D38" s="214"/>
      <c r="E38" s="214"/>
      <c r="F38" s="214"/>
      <c r="G38" s="215"/>
      <c r="H38" s="3">
        <v>0.3020833333333333</v>
      </c>
      <c r="I38" s="4">
        <f>H40-H38</f>
        <v>0.0625</v>
      </c>
      <c r="J38" s="156">
        <f>I38/"01:00:00"</f>
        <v>1.5</v>
      </c>
      <c r="K38" s="5">
        <f>H40+TIME(0,40,0)</f>
        <v>0.3923611111111111</v>
      </c>
      <c r="L38" s="4">
        <f>K39-K38</f>
        <v>0.0625</v>
      </c>
      <c r="M38" s="156">
        <f>L38/"01:00:00"</f>
        <v>1.5</v>
      </c>
      <c r="N38" s="127">
        <f>I38+L38</f>
        <v>0.125</v>
      </c>
      <c r="O38" s="120">
        <f>40/P38</f>
        <v>13.333333333333334</v>
      </c>
      <c r="P38" s="156">
        <f>N38/"01:00:00"</f>
        <v>3</v>
      </c>
    </row>
    <row r="39" spans="1:16" ht="13.5">
      <c r="A39" s="216"/>
      <c r="B39" s="160"/>
      <c r="C39" s="160"/>
      <c r="D39" s="160"/>
      <c r="E39" s="160"/>
      <c r="F39" s="160"/>
      <c r="G39" s="217"/>
      <c r="H39" s="6">
        <v>0.3506944444444444</v>
      </c>
      <c r="I39" s="7">
        <f>20/J38</f>
        <v>13.333333333333334</v>
      </c>
      <c r="J39" s="157"/>
      <c r="K39" s="50">
        <v>0.4548611111111111</v>
      </c>
      <c r="L39" s="7">
        <f>20/M38</f>
        <v>13.333333333333334</v>
      </c>
      <c r="M39" s="157"/>
      <c r="N39" s="128"/>
      <c r="O39" s="121"/>
      <c r="P39" s="157"/>
    </row>
    <row r="40" spans="1:16" ht="13.5">
      <c r="A40" s="216"/>
      <c r="B40" s="160"/>
      <c r="C40" s="160"/>
      <c r="D40" s="160"/>
      <c r="E40" s="160"/>
      <c r="F40" s="160"/>
      <c r="G40" s="217"/>
      <c r="H40" s="9">
        <v>0.3645833333333333</v>
      </c>
      <c r="I40" s="153"/>
      <c r="J40" s="157"/>
      <c r="K40" s="10">
        <v>0.4756944444444444</v>
      </c>
      <c r="L40" s="153"/>
      <c r="M40" s="157"/>
      <c r="N40" s="128"/>
      <c r="O40" s="121"/>
      <c r="P40" s="157"/>
    </row>
    <row r="41" spans="1:16" ht="14.25" thickBot="1">
      <c r="A41" s="218"/>
      <c r="B41" s="219"/>
      <c r="C41" s="219"/>
      <c r="D41" s="219"/>
      <c r="E41" s="219"/>
      <c r="F41" s="219"/>
      <c r="G41" s="220"/>
      <c r="H41" s="2">
        <f>H40-H39</f>
        <v>0.013888888888888895</v>
      </c>
      <c r="I41" s="152"/>
      <c r="J41" s="158"/>
      <c r="K41" s="2">
        <f>K40-K39</f>
        <v>0.020833333333333315</v>
      </c>
      <c r="L41" s="152"/>
      <c r="M41" s="158"/>
      <c r="N41" s="119"/>
      <c r="O41" s="122"/>
      <c r="P41" s="158"/>
    </row>
    <row r="42" spans="7:9" ht="13.5">
      <c r="G42" t="s">
        <v>31</v>
      </c>
      <c r="I42" s="47">
        <v>0.027777777777777776</v>
      </c>
    </row>
  </sheetData>
  <sheetProtection/>
  <autoFilter ref="O1:O17"/>
  <mergeCells count="141">
    <mergeCell ref="P18:P21"/>
    <mergeCell ref="Q18:Q21"/>
    <mergeCell ref="C19:D20"/>
    <mergeCell ref="E19:F19"/>
    <mergeCell ref="E20:F20"/>
    <mergeCell ref="G20:G21"/>
    <mergeCell ref="I20:I21"/>
    <mergeCell ref="L20:L21"/>
    <mergeCell ref="C21:D21"/>
    <mergeCell ref="J18:J21"/>
    <mergeCell ref="O18:O21"/>
    <mergeCell ref="A18:A21"/>
    <mergeCell ref="B18:B21"/>
    <mergeCell ref="G18:G19"/>
    <mergeCell ref="P26:P29"/>
    <mergeCell ref="Q26:Q29"/>
    <mergeCell ref="C27:D28"/>
    <mergeCell ref="E27:F27"/>
    <mergeCell ref="E28:F28"/>
    <mergeCell ref="G28:G29"/>
    <mergeCell ref="I28:I29"/>
    <mergeCell ref="L28:L29"/>
    <mergeCell ref="C29:D29"/>
    <mergeCell ref="M26:M29"/>
    <mergeCell ref="C25:D25"/>
    <mergeCell ref="A26:A29"/>
    <mergeCell ref="B26:B29"/>
    <mergeCell ref="C26:D26"/>
    <mergeCell ref="G24:G25"/>
    <mergeCell ref="N26:N29"/>
    <mergeCell ref="O26:O29"/>
    <mergeCell ref="I24:I25"/>
    <mergeCell ref="L24:L25"/>
    <mergeCell ref="G26:G27"/>
    <mergeCell ref="O22:O25"/>
    <mergeCell ref="J22:J25"/>
    <mergeCell ref="M22:M25"/>
    <mergeCell ref="P22:P25"/>
    <mergeCell ref="Q22:Q25"/>
    <mergeCell ref="A3:I3"/>
    <mergeCell ref="A22:A25"/>
    <mergeCell ref="B22:B25"/>
    <mergeCell ref="C22:D22"/>
    <mergeCell ref="G22:G23"/>
    <mergeCell ref="I16:I17"/>
    <mergeCell ref="C15:D16"/>
    <mergeCell ref="Q10:Q13"/>
    <mergeCell ref="C14:D14"/>
    <mergeCell ref="M10:M13"/>
    <mergeCell ref="L12:L13"/>
    <mergeCell ref="C13:D13"/>
    <mergeCell ref="E11:F11"/>
    <mergeCell ref="J10:J13"/>
    <mergeCell ref="E12:F12"/>
    <mergeCell ref="E15:F15"/>
    <mergeCell ref="E16:F16"/>
    <mergeCell ref="C17:D17"/>
    <mergeCell ref="C23:D24"/>
    <mergeCell ref="E23:F23"/>
    <mergeCell ref="E24:F24"/>
    <mergeCell ref="C10:D10"/>
    <mergeCell ref="C11:D12"/>
    <mergeCell ref="M30:M33"/>
    <mergeCell ref="J30:J33"/>
    <mergeCell ref="I32:I33"/>
    <mergeCell ref="C30:D30"/>
    <mergeCell ref="C31:D32"/>
    <mergeCell ref="C33:D33"/>
    <mergeCell ref="E31:F31"/>
    <mergeCell ref="G30:G31"/>
    <mergeCell ref="N30:N33"/>
    <mergeCell ref="L16:L17"/>
    <mergeCell ref="J14:J17"/>
    <mergeCell ref="M14:M17"/>
    <mergeCell ref="N22:N25"/>
    <mergeCell ref="J26:J29"/>
    <mergeCell ref="M18:M21"/>
    <mergeCell ref="L32:L33"/>
    <mergeCell ref="N18:N21"/>
    <mergeCell ref="A4:K4"/>
    <mergeCell ref="F1:M1"/>
    <mergeCell ref="C5:D5"/>
    <mergeCell ref="C6:D8"/>
    <mergeCell ref="A5:A9"/>
    <mergeCell ref="B5:B9"/>
    <mergeCell ref="N8:N9"/>
    <mergeCell ref="K5:L5"/>
    <mergeCell ref="C9:D9"/>
    <mergeCell ref="O8:O9"/>
    <mergeCell ref="P14:P17"/>
    <mergeCell ref="G5:G8"/>
    <mergeCell ref="O14:O17"/>
    <mergeCell ref="I12:I13"/>
    <mergeCell ref="N14:N17"/>
    <mergeCell ref="P10:P13"/>
    <mergeCell ref="O10:O13"/>
    <mergeCell ref="N10:N13"/>
    <mergeCell ref="E32:F32"/>
    <mergeCell ref="G32:G33"/>
    <mergeCell ref="F2:M2"/>
    <mergeCell ref="N5:N7"/>
    <mergeCell ref="H5:I5"/>
    <mergeCell ref="L8:L9"/>
    <mergeCell ref="E6:F7"/>
    <mergeCell ref="I8:I9"/>
    <mergeCell ref="E8:F8"/>
    <mergeCell ref="A1:E2"/>
    <mergeCell ref="A30:A33"/>
    <mergeCell ref="B30:B33"/>
    <mergeCell ref="G10:G11"/>
    <mergeCell ref="G12:G13"/>
    <mergeCell ref="A10:A13"/>
    <mergeCell ref="B10:B13"/>
    <mergeCell ref="A14:A17"/>
    <mergeCell ref="B14:B17"/>
    <mergeCell ref="G14:G15"/>
    <mergeCell ref="G16:G17"/>
    <mergeCell ref="I36:I37"/>
    <mergeCell ref="L36:L37"/>
    <mergeCell ref="A34:G37"/>
    <mergeCell ref="J34:J37"/>
    <mergeCell ref="M38:M41"/>
    <mergeCell ref="N38:N41"/>
    <mergeCell ref="O34:O37"/>
    <mergeCell ref="P34:P37"/>
    <mergeCell ref="M34:M37"/>
    <mergeCell ref="N34:N37"/>
    <mergeCell ref="I40:I41"/>
    <mergeCell ref="L40:L41"/>
    <mergeCell ref="A38:G41"/>
    <mergeCell ref="J38:J41"/>
    <mergeCell ref="O2:Q2"/>
    <mergeCell ref="O4:Q4"/>
    <mergeCell ref="O38:O41"/>
    <mergeCell ref="P38:P41"/>
    <mergeCell ref="Q5:Q9"/>
    <mergeCell ref="O30:O33"/>
    <mergeCell ref="P30:P33"/>
    <mergeCell ref="Q30:Q33"/>
    <mergeCell ref="Q14:Q17"/>
    <mergeCell ref="O5:O7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Q18" sqref="Q18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1" width="3.375" style="13" hidden="1" customWidth="1"/>
    <col min="12" max="12" width="9.00390625" style="16" customWidth="1"/>
    <col min="13" max="13" width="9.00390625" style="13" customWidth="1"/>
    <col min="14" max="14" width="0.12890625" style="13" customWidth="1"/>
    <col min="15" max="15" width="12.625" style="13" customWidth="1"/>
    <col min="16" max="16384" width="9.00390625" style="13" customWidth="1"/>
  </cols>
  <sheetData>
    <row r="1" spans="1:12" ht="13.5">
      <c r="A1" s="204" t="s">
        <v>85</v>
      </c>
      <c r="B1" s="204"/>
      <c r="C1" s="204"/>
      <c r="D1" s="204"/>
      <c r="E1" s="204"/>
      <c r="F1" s="206" t="s">
        <v>196</v>
      </c>
      <c r="G1" s="206"/>
      <c r="H1" s="206"/>
      <c r="I1" s="206"/>
      <c r="J1" s="206"/>
      <c r="K1" s="56"/>
      <c r="L1" s="13" t="s">
        <v>42</v>
      </c>
    </row>
    <row r="2" spans="1:15" ht="13.5">
      <c r="A2" s="204"/>
      <c r="B2" s="204"/>
      <c r="C2" s="204"/>
      <c r="D2" s="204"/>
      <c r="E2" s="204"/>
      <c r="F2" s="56"/>
      <c r="G2" s="56"/>
      <c r="H2" s="56"/>
      <c r="I2" s="56"/>
      <c r="J2" s="56"/>
      <c r="K2" s="56"/>
      <c r="L2" s="59" t="s">
        <v>43</v>
      </c>
      <c r="M2" s="168" t="s">
        <v>299</v>
      </c>
      <c r="N2" s="168"/>
      <c r="O2" s="168"/>
    </row>
    <row r="3" spans="1:13" ht="18.75" customHeight="1">
      <c r="A3" s="226" t="s">
        <v>157</v>
      </c>
      <c r="B3" s="226"/>
      <c r="C3" s="226"/>
      <c r="D3" s="226"/>
      <c r="E3" s="226"/>
      <c r="F3" s="226"/>
      <c r="G3" s="226"/>
      <c r="H3" s="226"/>
      <c r="I3" s="226"/>
      <c r="J3" s="63"/>
      <c r="K3" s="62"/>
      <c r="L3" s="13" t="s">
        <v>44</v>
      </c>
      <c r="M3" s="16"/>
    </row>
    <row r="4" spans="1:17" ht="19.5" customHeight="1" thickBot="1">
      <c r="A4" s="276" t="s">
        <v>159</v>
      </c>
      <c r="B4" s="276"/>
      <c r="C4" s="276"/>
      <c r="D4" s="276"/>
      <c r="E4" s="276"/>
      <c r="F4" s="276"/>
      <c r="G4" s="276"/>
      <c r="H4" s="276"/>
      <c r="I4" s="276"/>
      <c r="J4" s="115">
        <v>0</v>
      </c>
      <c r="K4" s="66"/>
      <c r="L4" s="61" t="s">
        <v>45</v>
      </c>
      <c r="M4" s="169" t="s">
        <v>300</v>
      </c>
      <c r="N4" s="169"/>
      <c r="O4" s="169"/>
      <c r="P4" s="67"/>
      <c r="Q4" s="67"/>
    </row>
    <row r="5" spans="1:15" ht="13.5" customHeight="1">
      <c r="A5" s="132" t="s">
        <v>39</v>
      </c>
      <c r="B5" s="240" t="s">
        <v>5</v>
      </c>
      <c r="C5" s="274" t="s">
        <v>1</v>
      </c>
      <c r="D5" s="275"/>
      <c r="E5" s="42" t="s">
        <v>86</v>
      </c>
      <c r="F5" s="43" t="s">
        <v>87</v>
      </c>
      <c r="G5" s="202" t="s">
        <v>3</v>
      </c>
      <c r="H5" s="18"/>
      <c r="I5" s="185" t="s">
        <v>155</v>
      </c>
      <c r="J5" s="186"/>
      <c r="K5" s="19"/>
      <c r="L5" s="127" t="s">
        <v>82</v>
      </c>
      <c r="M5" s="184" t="s">
        <v>83</v>
      </c>
      <c r="N5" s="21"/>
      <c r="O5" s="187" t="s">
        <v>84</v>
      </c>
    </row>
    <row r="6" spans="1:15" s="14" customFormat="1" ht="14.25" customHeight="1">
      <c r="A6" s="133"/>
      <c r="B6" s="241"/>
      <c r="C6" s="146"/>
      <c r="D6" s="147"/>
      <c r="E6" s="191" t="s">
        <v>2</v>
      </c>
      <c r="F6" s="192"/>
      <c r="G6" s="203"/>
      <c r="H6" s="24"/>
      <c r="I6" s="22" t="s">
        <v>51</v>
      </c>
      <c r="J6" s="23" t="s">
        <v>52</v>
      </c>
      <c r="K6" s="24"/>
      <c r="L6" s="128"/>
      <c r="M6" s="180"/>
      <c r="N6" s="26"/>
      <c r="O6" s="188"/>
    </row>
    <row r="7" spans="1:15" s="14" customFormat="1" ht="13.5">
      <c r="A7" s="133"/>
      <c r="B7" s="241"/>
      <c r="C7" s="146"/>
      <c r="D7" s="147"/>
      <c r="E7" s="191"/>
      <c r="F7" s="192"/>
      <c r="G7" s="203"/>
      <c r="H7" s="24"/>
      <c r="I7" s="22" t="s">
        <v>56</v>
      </c>
      <c r="J7" s="23" t="s">
        <v>55</v>
      </c>
      <c r="K7" s="24"/>
      <c r="L7" s="128"/>
      <c r="M7" s="180"/>
      <c r="N7" s="26"/>
      <c r="O7" s="188"/>
    </row>
    <row r="8" spans="1:15" s="14" customFormat="1" ht="13.5">
      <c r="A8" s="133"/>
      <c r="B8" s="241"/>
      <c r="C8" s="146"/>
      <c r="D8" s="147"/>
      <c r="E8" s="191" t="s">
        <v>57</v>
      </c>
      <c r="F8" s="192"/>
      <c r="G8" s="203"/>
      <c r="H8" s="28"/>
      <c r="I8" s="27" t="s">
        <v>58</v>
      </c>
      <c r="J8" s="193" t="s">
        <v>59</v>
      </c>
      <c r="K8" s="28"/>
      <c r="L8" s="128" t="s">
        <v>60</v>
      </c>
      <c r="M8" s="180" t="s">
        <v>61</v>
      </c>
      <c r="N8" s="29"/>
      <c r="O8" s="189"/>
    </row>
    <row r="9" spans="1:15" s="14" customFormat="1" ht="14.25" thickBot="1">
      <c r="A9" s="134"/>
      <c r="B9" s="242"/>
      <c r="C9" s="221" t="s">
        <v>282</v>
      </c>
      <c r="D9" s="222"/>
      <c r="E9" s="35" t="s">
        <v>63</v>
      </c>
      <c r="F9" s="36" t="s">
        <v>64</v>
      </c>
      <c r="G9" s="44" t="s">
        <v>25</v>
      </c>
      <c r="H9" s="30"/>
      <c r="I9" s="1" t="s">
        <v>65</v>
      </c>
      <c r="J9" s="194"/>
      <c r="K9" s="30"/>
      <c r="L9" s="119"/>
      <c r="M9" s="181"/>
      <c r="N9" s="32"/>
      <c r="O9" s="190"/>
    </row>
    <row r="10" spans="1:15" s="14" customFormat="1" ht="13.5" customHeight="1">
      <c r="A10" s="132">
        <v>1</v>
      </c>
      <c r="B10" s="135">
        <v>111</v>
      </c>
      <c r="C10" s="272"/>
      <c r="D10" s="273"/>
      <c r="E10" s="70"/>
      <c r="F10" s="69" t="s">
        <v>146</v>
      </c>
      <c r="G10" s="140" t="s">
        <v>140</v>
      </c>
      <c r="H10" s="13"/>
      <c r="I10" s="92">
        <v>0.3020833333333333</v>
      </c>
      <c r="J10" s="4">
        <f>I11-I10</f>
        <v>0.12523148148148155</v>
      </c>
      <c r="K10" s="156">
        <f>J10/"01:00:00"</f>
        <v>3.0055555555555573</v>
      </c>
      <c r="L10" s="127">
        <f>J10</f>
        <v>0.12523148148148155</v>
      </c>
      <c r="M10" s="120">
        <f>20/N10</f>
        <v>6.654343807763397</v>
      </c>
      <c r="N10" s="156">
        <f>L10/"01:00:00"</f>
        <v>3.0055555555555573</v>
      </c>
      <c r="O10" s="165" t="s">
        <v>301</v>
      </c>
    </row>
    <row r="11" spans="1:15" s="14" customFormat="1" ht="13.5" customHeight="1">
      <c r="A11" s="133"/>
      <c r="B11" s="136"/>
      <c r="C11" s="245" t="s">
        <v>220</v>
      </c>
      <c r="D11" s="246"/>
      <c r="E11" s="142" t="s">
        <v>263</v>
      </c>
      <c r="F11" s="143"/>
      <c r="G11" s="141"/>
      <c r="H11" s="13"/>
      <c r="I11" s="8">
        <v>0.42731481481481487</v>
      </c>
      <c r="J11" s="7">
        <f>20/K10</f>
        <v>6.654343807763397</v>
      </c>
      <c r="K11" s="157"/>
      <c r="L11" s="128"/>
      <c r="M11" s="121"/>
      <c r="N11" s="157"/>
      <c r="O11" s="166"/>
    </row>
    <row r="12" spans="1:15" s="14" customFormat="1" ht="13.5" customHeight="1">
      <c r="A12" s="133"/>
      <c r="B12" s="136"/>
      <c r="C12" s="245"/>
      <c r="D12" s="246"/>
      <c r="E12" s="124" t="s">
        <v>265</v>
      </c>
      <c r="F12" s="125"/>
      <c r="G12" s="141" t="s">
        <v>141</v>
      </c>
      <c r="H12" s="13"/>
      <c r="I12" s="10">
        <v>0.44385416666666666</v>
      </c>
      <c r="J12" s="153" t="s">
        <v>279</v>
      </c>
      <c r="K12" s="157"/>
      <c r="L12" s="128"/>
      <c r="M12" s="121"/>
      <c r="N12" s="157"/>
      <c r="O12" s="166"/>
    </row>
    <row r="13" spans="1:15" s="14" customFormat="1" ht="14.25" thickBot="1">
      <c r="A13" s="134"/>
      <c r="B13" s="137"/>
      <c r="C13" s="270" t="s">
        <v>264</v>
      </c>
      <c r="D13" s="271"/>
      <c r="E13" s="35" t="s">
        <v>103</v>
      </c>
      <c r="F13" s="36">
        <v>2006</v>
      </c>
      <c r="G13" s="260"/>
      <c r="H13" s="13"/>
      <c r="I13" s="2">
        <f>I12-I11</f>
        <v>0.01653935185185179</v>
      </c>
      <c r="J13" s="152"/>
      <c r="K13" s="158"/>
      <c r="L13" s="119"/>
      <c r="M13" s="122"/>
      <c r="N13" s="158"/>
      <c r="O13" s="167"/>
    </row>
    <row r="14" spans="1:15" s="14" customFormat="1" ht="13.5" customHeight="1">
      <c r="A14" s="132">
        <v>1</v>
      </c>
      <c r="B14" s="135">
        <v>112</v>
      </c>
      <c r="C14" s="272"/>
      <c r="D14" s="273"/>
      <c r="E14" s="46"/>
      <c r="F14" s="69" t="s">
        <v>133</v>
      </c>
      <c r="G14" s="140" t="s">
        <v>147</v>
      </c>
      <c r="H14" s="13"/>
      <c r="I14" s="92">
        <v>0.3020833333333333</v>
      </c>
      <c r="J14" s="4">
        <f>I15-I14</f>
        <v>0.12520833333333337</v>
      </c>
      <c r="K14" s="156">
        <f>J14/"01:00:00"</f>
        <v>3.005000000000001</v>
      </c>
      <c r="L14" s="127">
        <f>J14</f>
        <v>0.12520833333333337</v>
      </c>
      <c r="M14" s="120">
        <f>20/N14</f>
        <v>6.65557404326123</v>
      </c>
      <c r="N14" s="156">
        <f>L14/"01:00:00"</f>
        <v>3.005000000000001</v>
      </c>
      <c r="O14" s="165" t="s">
        <v>301</v>
      </c>
    </row>
    <row r="15" spans="1:15" s="14" customFormat="1" ht="13.5" customHeight="1">
      <c r="A15" s="133"/>
      <c r="B15" s="136"/>
      <c r="C15" s="245" t="s">
        <v>221</v>
      </c>
      <c r="D15" s="246"/>
      <c r="E15" s="142" t="s">
        <v>266</v>
      </c>
      <c r="F15" s="143"/>
      <c r="G15" s="141"/>
      <c r="H15" s="13"/>
      <c r="I15" s="8">
        <v>0.4272916666666667</v>
      </c>
      <c r="J15" s="7">
        <f>20/K14</f>
        <v>6.65557404326123</v>
      </c>
      <c r="K15" s="157"/>
      <c r="L15" s="128"/>
      <c r="M15" s="121"/>
      <c r="N15" s="157"/>
      <c r="O15" s="166"/>
    </row>
    <row r="16" spans="1:15" s="14" customFormat="1" ht="13.5" customHeight="1">
      <c r="A16" s="133"/>
      <c r="B16" s="136"/>
      <c r="C16" s="245"/>
      <c r="D16" s="246"/>
      <c r="E16" s="124" t="s">
        <v>267</v>
      </c>
      <c r="F16" s="125"/>
      <c r="G16" s="252" t="s">
        <v>139</v>
      </c>
      <c r="H16" s="13"/>
      <c r="I16" s="10">
        <v>0.4416319444444445</v>
      </c>
      <c r="J16" s="153" t="s">
        <v>280</v>
      </c>
      <c r="K16" s="157"/>
      <c r="L16" s="128"/>
      <c r="M16" s="121"/>
      <c r="N16" s="157"/>
      <c r="O16" s="166"/>
    </row>
    <row r="17" spans="1:15" s="14" customFormat="1" ht="14.25" thickBot="1">
      <c r="A17" s="134"/>
      <c r="B17" s="137"/>
      <c r="C17" s="270" t="s">
        <v>222</v>
      </c>
      <c r="D17" s="271"/>
      <c r="E17" s="35" t="s">
        <v>111</v>
      </c>
      <c r="F17" s="36">
        <v>2005</v>
      </c>
      <c r="G17" s="253"/>
      <c r="H17" s="13"/>
      <c r="I17" s="2">
        <f>I16-I15</f>
        <v>0.014340277777777799</v>
      </c>
      <c r="J17" s="152"/>
      <c r="K17" s="158"/>
      <c r="L17" s="119"/>
      <c r="M17" s="122"/>
      <c r="N17" s="158"/>
      <c r="O17" s="167"/>
    </row>
    <row r="18" spans="1:15" s="14" customFormat="1" ht="13.5" customHeight="1">
      <c r="A18" s="132">
        <v>1</v>
      </c>
      <c r="B18" s="135">
        <v>113</v>
      </c>
      <c r="C18" s="178"/>
      <c r="D18" s="179"/>
      <c r="E18" s="46">
        <v>57323</v>
      </c>
      <c r="F18" s="45" t="s">
        <v>134</v>
      </c>
      <c r="G18" s="249" t="s">
        <v>194</v>
      </c>
      <c r="H18" s="13"/>
      <c r="I18" s="92">
        <v>0.3020833333333333</v>
      </c>
      <c r="J18" s="4">
        <f>I19-I18</f>
        <v>0.1252430555555556</v>
      </c>
      <c r="K18" s="156">
        <f>J18/"01:00:00"</f>
        <v>3.0058333333333342</v>
      </c>
      <c r="L18" s="127">
        <f>J18</f>
        <v>0.1252430555555556</v>
      </c>
      <c r="M18" s="120">
        <f>20/N18</f>
        <v>6.653728860548931</v>
      </c>
      <c r="N18" s="156">
        <f>L18/"01:00:00"</f>
        <v>3.0058333333333342</v>
      </c>
      <c r="O18" s="165" t="s">
        <v>301</v>
      </c>
    </row>
    <row r="19" spans="1:15" s="14" customFormat="1" ht="13.5" customHeight="1">
      <c r="A19" s="133"/>
      <c r="B19" s="136"/>
      <c r="C19" s="142" t="s">
        <v>193</v>
      </c>
      <c r="D19" s="143"/>
      <c r="E19" s="144" t="s">
        <v>268</v>
      </c>
      <c r="F19" s="192"/>
      <c r="G19" s="236"/>
      <c r="H19" s="13"/>
      <c r="I19" s="8">
        <v>0.4273263888888889</v>
      </c>
      <c r="J19" s="7">
        <f>20/K18</f>
        <v>6.653728860548931</v>
      </c>
      <c r="K19" s="157"/>
      <c r="L19" s="128"/>
      <c r="M19" s="121"/>
      <c r="N19" s="157"/>
      <c r="O19" s="166"/>
    </row>
    <row r="20" spans="1:15" s="14" customFormat="1" ht="13.5" customHeight="1">
      <c r="A20" s="133"/>
      <c r="B20" s="136"/>
      <c r="C20" s="142"/>
      <c r="D20" s="143"/>
      <c r="E20" s="146" t="s">
        <v>269</v>
      </c>
      <c r="F20" s="192"/>
      <c r="G20" s="265" t="s">
        <v>195</v>
      </c>
      <c r="H20" s="13"/>
      <c r="I20" s="10">
        <v>0.4435648148148148</v>
      </c>
      <c r="J20" s="153" t="s">
        <v>281</v>
      </c>
      <c r="K20" s="157"/>
      <c r="L20" s="128"/>
      <c r="M20" s="121"/>
      <c r="N20" s="157"/>
      <c r="O20" s="166"/>
    </row>
    <row r="21" spans="1:15" s="14" customFormat="1" ht="18" thickBot="1">
      <c r="A21" s="134"/>
      <c r="B21" s="137"/>
      <c r="C21" s="258" t="s">
        <v>223</v>
      </c>
      <c r="D21" s="259"/>
      <c r="E21" s="51" t="s">
        <v>111</v>
      </c>
      <c r="F21" s="36">
        <v>2006</v>
      </c>
      <c r="G21" s="266"/>
      <c r="H21" s="13"/>
      <c r="I21" s="2">
        <f>I20-I19</f>
        <v>0.016238425925925892</v>
      </c>
      <c r="J21" s="152"/>
      <c r="K21" s="158"/>
      <c r="L21" s="119"/>
      <c r="M21" s="122"/>
      <c r="N21" s="158"/>
      <c r="O21" s="167"/>
    </row>
    <row r="22" spans="1:15" ht="13.5">
      <c r="A22" s="213" t="s">
        <v>40</v>
      </c>
      <c r="B22" s="214"/>
      <c r="C22" s="214"/>
      <c r="D22" s="214"/>
      <c r="E22" s="214"/>
      <c r="F22" s="214"/>
      <c r="G22" s="215"/>
      <c r="I22" s="92">
        <v>0.3020833333333333</v>
      </c>
      <c r="J22" s="4">
        <f>I23-I22</f>
        <v>0.125</v>
      </c>
      <c r="K22" s="156">
        <f>J22/"01:00:00"</f>
        <v>3</v>
      </c>
      <c r="L22" s="127">
        <f>J22</f>
        <v>0.125</v>
      </c>
      <c r="M22" s="120">
        <f>20/N22</f>
        <v>6.666666666666667</v>
      </c>
      <c r="N22" s="148">
        <f>L22/"01:00:00"</f>
        <v>3</v>
      </c>
      <c r="O22" s="17"/>
    </row>
    <row r="23" spans="1:15" ht="13.5">
      <c r="A23" s="216"/>
      <c r="B23" s="160"/>
      <c r="C23" s="160"/>
      <c r="D23" s="160"/>
      <c r="E23" s="160"/>
      <c r="F23" s="160"/>
      <c r="G23" s="217"/>
      <c r="I23" s="50">
        <v>0.4270833333333333</v>
      </c>
      <c r="J23" s="7">
        <f>20/K22</f>
        <v>6.666666666666667</v>
      </c>
      <c r="K23" s="157"/>
      <c r="L23" s="128"/>
      <c r="M23" s="121"/>
      <c r="N23" s="149"/>
      <c r="O23" s="17"/>
    </row>
    <row r="24" spans="1:15" ht="13.5">
      <c r="A24" s="216"/>
      <c r="B24" s="160"/>
      <c r="C24" s="160"/>
      <c r="D24" s="160"/>
      <c r="E24" s="160"/>
      <c r="F24" s="160"/>
      <c r="G24" s="217"/>
      <c r="I24" s="10">
        <v>0.4479166666666667</v>
      </c>
      <c r="J24" s="231"/>
      <c r="K24" s="157"/>
      <c r="L24" s="128"/>
      <c r="M24" s="121"/>
      <c r="N24" s="149"/>
      <c r="O24" s="17"/>
    </row>
    <row r="25" spans="1:15" ht="14.25" thickBot="1">
      <c r="A25" s="218"/>
      <c r="B25" s="219"/>
      <c r="C25" s="219"/>
      <c r="D25" s="219"/>
      <c r="E25" s="219"/>
      <c r="F25" s="219"/>
      <c r="G25" s="220"/>
      <c r="I25" s="2">
        <f>I24-I23</f>
        <v>0.02083333333333337</v>
      </c>
      <c r="J25" s="232"/>
      <c r="K25" s="158"/>
      <c r="L25" s="119"/>
      <c r="M25" s="122"/>
      <c r="N25" s="150"/>
      <c r="O25" s="17"/>
    </row>
    <row r="26" spans="1:15" ht="13.5">
      <c r="A26" s="213" t="s">
        <v>41</v>
      </c>
      <c r="B26" s="214"/>
      <c r="C26" s="214"/>
      <c r="D26" s="214"/>
      <c r="E26" s="214"/>
      <c r="F26" s="214"/>
      <c r="G26" s="215"/>
      <c r="I26" s="92">
        <v>0.3020833333333333</v>
      </c>
      <c r="J26" s="4">
        <f>I27-I26</f>
        <v>0.08333333333333337</v>
      </c>
      <c r="K26" s="156">
        <f>J26/"01:00:00"</f>
        <v>2.000000000000001</v>
      </c>
      <c r="L26" s="127">
        <f>J26</f>
        <v>0.08333333333333337</v>
      </c>
      <c r="M26" s="120">
        <f>20/N26</f>
        <v>9.999999999999996</v>
      </c>
      <c r="N26" s="148">
        <f>L26/"01:00:00"</f>
        <v>2.000000000000001</v>
      </c>
      <c r="O26" s="17"/>
    </row>
    <row r="27" spans="1:15" ht="13.5">
      <c r="A27" s="216"/>
      <c r="B27" s="160"/>
      <c r="C27" s="160"/>
      <c r="D27" s="160"/>
      <c r="E27" s="160"/>
      <c r="F27" s="160"/>
      <c r="G27" s="217"/>
      <c r="I27" s="50">
        <v>0.3854166666666667</v>
      </c>
      <c r="J27" s="7">
        <f>20/K26</f>
        <v>9.999999999999996</v>
      </c>
      <c r="K27" s="157"/>
      <c r="L27" s="128"/>
      <c r="M27" s="121"/>
      <c r="N27" s="149"/>
      <c r="O27" s="17"/>
    </row>
    <row r="28" spans="1:15" ht="13.5">
      <c r="A28" s="216"/>
      <c r="B28" s="160"/>
      <c r="C28" s="160"/>
      <c r="D28" s="160"/>
      <c r="E28" s="160"/>
      <c r="F28" s="160"/>
      <c r="G28" s="217"/>
      <c r="I28" s="10">
        <v>0.40625</v>
      </c>
      <c r="J28" s="153"/>
      <c r="K28" s="157"/>
      <c r="L28" s="128"/>
      <c r="M28" s="121"/>
      <c r="N28" s="149"/>
      <c r="O28" s="17"/>
    </row>
    <row r="29" spans="1:15" ht="14.25" thickBot="1">
      <c r="A29" s="218"/>
      <c r="B29" s="219"/>
      <c r="C29" s="219"/>
      <c r="D29" s="219"/>
      <c r="E29" s="219"/>
      <c r="F29" s="219"/>
      <c r="G29" s="220"/>
      <c r="I29" s="2">
        <f>I28-I27</f>
        <v>0.020833333333333315</v>
      </c>
      <c r="J29" s="152"/>
      <c r="K29" s="158"/>
      <c r="L29" s="119"/>
      <c r="M29" s="122"/>
      <c r="N29" s="150"/>
      <c r="O29" s="17"/>
    </row>
    <row r="30" ht="13.5">
      <c r="C30" s="15" t="s">
        <v>16</v>
      </c>
    </row>
  </sheetData>
  <sheetProtection/>
  <mergeCells count="77">
    <mergeCell ref="E19:F19"/>
    <mergeCell ref="E20:F20"/>
    <mergeCell ref="M18:M21"/>
    <mergeCell ref="E12:F12"/>
    <mergeCell ref="K18:K21"/>
    <mergeCell ref="L18:L21"/>
    <mergeCell ref="L10:L13"/>
    <mergeCell ref="G20:G21"/>
    <mergeCell ref="J20:J21"/>
    <mergeCell ref="E15:F15"/>
    <mergeCell ref="A14:A17"/>
    <mergeCell ref="B14:B17"/>
    <mergeCell ref="C15:D16"/>
    <mergeCell ref="A18:A21"/>
    <mergeCell ref="B18:B21"/>
    <mergeCell ref="C19:D20"/>
    <mergeCell ref="C14:D14"/>
    <mergeCell ref="C18:D18"/>
    <mergeCell ref="C21:D21"/>
    <mergeCell ref="A1:E2"/>
    <mergeCell ref="F1:J1"/>
    <mergeCell ref="A3:I3"/>
    <mergeCell ref="A4:I4"/>
    <mergeCell ref="A5:A9"/>
    <mergeCell ref="B5:B9"/>
    <mergeCell ref="C5:D8"/>
    <mergeCell ref="G5:G8"/>
    <mergeCell ref="E6:F7"/>
    <mergeCell ref="E8:F8"/>
    <mergeCell ref="C9:D9"/>
    <mergeCell ref="A10:A13"/>
    <mergeCell ref="B10:B13"/>
    <mergeCell ref="G10:G11"/>
    <mergeCell ref="K10:K13"/>
    <mergeCell ref="C11:D12"/>
    <mergeCell ref="E11:F11"/>
    <mergeCell ref="G12:G13"/>
    <mergeCell ref="J12:J13"/>
    <mergeCell ref="C13:D13"/>
    <mergeCell ref="C10:D10"/>
    <mergeCell ref="G16:G17"/>
    <mergeCell ref="J16:J17"/>
    <mergeCell ref="C17:D17"/>
    <mergeCell ref="E16:F16"/>
    <mergeCell ref="G14:G15"/>
    <mergeCell ref="G18:G19"/>
    <mergeCell ref="N26:N29"/>
    <mergeCell ref="J28:J29"/>
    <mergeCell ref="A22:G25"/>
    <mergeCell ref="K22:K25"/>
    <mergeCell ref="L22:L25"/>
    <mergeCell ref="M22:M25"/>
    <mergeCell ref="A26:G29"/>
    <mergeCell ref="K26:K29"/>
    <mergeCell ref="L26:L29"/>
    <mergeCell ref="M26:M29"/>
    <mergeCell ref="M2:O2"/>
    <mergeCell ref="M4:O4"/>
    <mergeCell ref="N22:N25"/>
    <mergeCell ref="O14:O17"/>
    <mergeCell ref="N18:N21"/>
    <mergeCell ref="O18:O21"/>
    <mergeCell ref="L14:L17"/>
    <mergeCell ref="M14:M17"/>
    <mergeCell ref="J24:J25"/>
    <mergeCell ref="M10:M13"/>
    <mergeCell ref="N10:N13"/>
    <mergeCell ref="O10:O13"/>
    <mergeCell ref="K14:K17"/>
    <mergeCell ref="N14:N17"/>
    <mergeCell ref="I5:J5"/>
    <mergeCell ref="O5:O9"/>
    <mergeCell ref="J8:J9"/>
    <mergeCell ref="L5:L7"/>
    <mergeCell ref="M5:M7"/>
    <mergeCell ref="L8:L9"/>
    <mergeCell ref="M8:M9"/>
  </mergeCells>
  <printOptions/>
  <pageMargins left="1.1811023622047245" right="0.7874015748031497" top="0" bottom="0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008</cp:lastModifiedBy>
  <cp:lastPrinted>2017-11-20T04:45:25Z</cp:lastPrinted>
  <dcterms:created xsi:type="dcterms:W3CDTF">2007-07-24T02:59:00Z</dcterms:created>
  <dcterms:modified xsi:type="dcterms:W3CDTF">2017-11-20T04:51:55Z</dcterms:modified>
  <cp:category/>
  <cp:version/>
  <cp:contentType/>
  <cp:contentStatus/>
</cp:coreProperties>
</file>