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045" tabRatio="698" activeTab="0"/>
  </bookViews>
  <sheets>
    <sheet name="80km" sheetId="1" r:id="rId1"/>
    <sheet name="JEF60kmTR" sheetId="2" r:id="rId2"/>
    <sheet name="40kmTR" sheetId="3" r:id="rId3"/>
    <sheet name="20kmTR" sheetId="4" r:id="rId4"/>
  </sheets>
  <definedNames/>
  <calcPr fullCalcOnLoad="1"/>
</workbook>
</file>

<file path=xl/sharedStrings.xml><?xml version="1.0" encoding="utf-8"?>
<sst xmlns="http://schemas.openxmlformats.org/spreadsheetml/2006/main" count="512" uniqueCount="317">
  <si>
    <t>出番</t>
  </si>
  <si>
    <t>選手名</t>
  </si>
  <si>
    <t>馬名</t>
  </si>
  <si>
    <t>所属</t>
  </si>
  <si>
    <t>ゼッケン馬No</t>
  </si>
  <si>
    <t>JEF公認種目</t>
  </si>
  <si>
    <t>Gelding</t>
  </si>
  <si>
    <t>平均時速１０．９km/h、制限時間５時間３０分：ノービス最速タイム(参考)</t>
  </si>
  <si>
    <t>平均時速８km/h、制限時間５時間：最低タイム(参考)</t>
  </si>
  <si>
    <t>平均時速１３．３km/h、制限時間３時間：最速タイム(参考)</t>
  </si>
  <si>
    <t>Club</t>
  </si>
  <si>
    <t>強制休止</t>
  </si>
  <si>
    <t>Mare</t>
  </si>
  <si>
    <t>完走率</t>
  </si>
  <si>
    <t>完走率</t>
  </si>
  <si>
    <t>％</t>
  </si>
  <si>
    <t>％</t>
  </si>
  <si>
    <t>永島　みのり</t>
  </si>
  <si>
    <t>２Leg３０ｋｍ</t>
  </si>
  <si>
    <t>平均時速８．９km/h(参考)</t>
  </si>
  <si>
    <t>平均時速８．６km/h、制限時間７時間：最低タイム(参考)</t>
  </si>
  <si>
    <t>出番</t>
  </si>
  <si>
    <t>全走行時間</t>
  </si>
  <si>
    <t>全平均時速</t>
  </si>
  <si>
    <t>結果</t>
  </si>
  <si>
    <t>平均時速６．７km/h、制限時間３時間：最低タイム(参考)</t>
  </si>
  <si>
    <t>平均時速１０km/h、制限時間２時間：最速タイム(参考)</t>
  </si>
  <si>
    <t>ARAB</t>
  </si>
  <si>
    <t>アラビアンHR</t>
  </si>
  <si>
    <t>AHR</t>
  </si>
  <si>
    <t>Gelding</t>
  </si>
  <si>
    <t>Signature</t>
  </si>
  <si>
    <t>審判長：</t>
  </si>
  <si>
    <t>Signature</t>
  </si>
  <si>
    <t>獣医団長：</t>
  </si>
  <si>
    <t>Start T</t>
  </si>
  <si>
    <t>Ride T</t>
  </si>
  <si>
    <t>Out T</t>
  </si>
  <si>
    <t>Arrival T</t>
  </si>
  <si>
    <t>Speed</t>
  </si>
  <si>
    <t>Finish T</t>
  </si>
  <si>
    <t>Horse</t>
  </si>
  <si>
    <t>In T</t>
  </si>
  <si>
    <t>Puls</t>
  </si>
  <si>
    <t>Time</t>
  </si>
  <si>
    <t>KM/HR</t>
  </si>
  <si>
    <t>Rider</t>
  </si>
  <si>
    <t>Gender</t>
  </si>
  <si>
    <t>Year of Birth</t>
  </si>
  <si>
    <t>Recovery T</t>
  </si>
  <si>
    <t>八王子　RC</t>
  </si>
  <si>
    <t>８０km競技</t>
  </si>
  <si>
    <t>FEI(JEF) No</t>
  </si>
  <si>
    <t>Breed</t>
  </si>
  <si>
    <t>１Leg２８ｋｍ</t>
  </si>
  <si>
    <t>２Leg２８ｋｍ</t>
  </si>
  <si>
    <t>３Leg２４ｋｍ</t>
  </si>
  <si>
    <t>Total</t>
  </si>
  <si>
    <t>Average</t>
  </si>
  <si>
    <t>Rank</t>
  </si>
  <si>
    <t>Cut Off Time</t>
  </si>
  <si>
    <t>６０ｋｍトレーニングライド</t>
  </si>
  <si>
    <t>JEF No</t>
  </si>
  <si>
    <t>Breed</t>
  </si>
  <si>
    <t>１Leg３０ｋｍ</t>
  </si>
  <si>
    <t>Total</t>
  </si>
  <si>
    <t>Average</t>
  </si>
  <si>
    <t>Rank</t>
  </si>
  <si>
    <t>４０ｋｍトレーニングライド</t>
  </si>
  <si>
    <t>完走率：</t>
  </si>
  <si>
    <t>JEF No</t>
  </si>
  <si>
    <t>Breed</t>
  </si>
  <si>
    <t>１Leg２０ｋｍ</t>
  </si>
  <si>
    <t>２Leg２０ｋｍ</t>
  </si>
  <si>
    <t>Total</t>
  </si>
  <si>
    <t>Average</t>
  </si>
  <si>
    <t>Rank</t>
  </si>
  <si>
    <t>２０ｋｍトレーニングライド</t>
  </si>
  <si>
    <t>完走率:</t>
  </si>
  <si>
    <t>JEF No</t>
  </si>
  <si>
    <t>Breed</t>
  </si>
  <si>
    <t>１Leg２０ｋｍ</t>
  </si>
  <si>
    <t>AHR</t>
  </si>
  <si>
    <t>Nagashima Minori</t>
  </si>
  <si>
    <t>Gelding</t>
  </si>
  <si>
    <t>Gelding</t>
  </si>
  <si>
    <t>アラビアンHR</t>
  </si>
  <si>
    <t>鈴のハヤブサ</t>
  </si>
  <si>
    <t>西野　彰記</t>
  </si>
  <si>
    <t>HRC</t>
  </si>
  <si>
    <t>Nishino Akinori</t>
  </si>
  <si>
    <t>中條　天</t>
  </si>
  <si>
    <t>AHR</t>
  </si>
  <si>
    <t>Chujo Ten</t>
  </si>
  <si>
    <t>アラビアンHR</t>
  </si>
  <si>
    <t>JEF公認</t>
  </si>
  <si>
    <t>遠藤　乃理子</t>
  </si>
  <si>
    <t>AHR</t>
  </si>
  <si>
    <t>Endo Noriko</t>
  </si>
  <si>
    <t>アラビアンHR</t>
  </si>
  <si>
    <t>西垣　祐希</t>
  </si>
  <si>
    <t>AHR</t>
  </si>
  <si>
    <t>Nishigaki Yuki</t>
  </si>
  <si>
    <t>佐々木　保</t>
  </si>
  <si>
    <t>古澤　弘子</t>
  </si>
  <si>
    <t>Mare</t>
  </si>
  <si>
    <t>小森　洋子</t>
  </si>
  <si>
    <t>エム・エトワール</t>
  </si>
  <si>
    <t>M ETOILE</t>
  </si>
  <si>
    <t>Komori Yoko</t>
  </si>
  <si>
    <t>制限時間：９時間（１７：３０)</t>
  </si>
  <si>
    <t>谷　邦彦</t>
  </si>
  <si>
    <t>齋藤　重彰</t>
  </si>
  <si>
    <t>アラビアンHR</t>
  </si>
  <si>
    <t>小野　裕史</t>
  </si>
  <si>
    <t>アズ</t>
  </si>
  <si>
    <t>AZTRAL ATTRAKSHON</t>
  </si>
  <si>
    <t>Ono Hirofumi</t>
  </si>
  <si>
    <t>ARAB</t>
  </si>
  <si>
    <t>サントスAHR</t>
  </si>
  <si>
    <t>NOSLO'S ＳＡＮTOS</t>
  </si>
  <si>
    <t>ARAB</t>
  </si>
  <si>
    <t>カリーム</t>
  </si>
  <si>
    <t>KAREEM PJ</t>
  </si>
  <si>
    <t>Gelding</t>
  </si>
  <si>
    <t>JEF公認含む　制限時間：７時間（１４：５５）</t>
  </si>
  <si>
    <t>ノービス制限時間：５時間３０分～７時間（１３：２５～１４：５５）</t>
  </si>
  <si>
    <t>２０１６年１２月９日(金)～１２月１０日(土)</t>
  </si>
  <si>
    <t>伊豆パノラマ･ライド　2016年12月</t>
  </si>
  <si>
    <t>伊豆パノラマ･ライド　2016年12月</t>
  </si>
  <si>
    <t>齋藤　重彰</t>
  </si>
  <si>
    <t>DOSANKO</t>
  </si>
  <si>
    <t>アラビアンHR</t>
  </si>
  <si>
    <t>大礒　阿津子</t>
  </si>
  <si>
    <t>トモエ</t>
  </si>
  <si>
    <t>TOMOE</t>
  </si>
  <si>
    <t>Oiso Atsuko</t>
  </si>
  <si>
    <t>DOSANKO</t>
  </si>
  <si>
    <t>小林　育美</t>
  </si>
  <si>
    <t>若葉</t>
  </si>
  <si>
    <t>WAKABA</t>
  </si>
  <si>
    <t>AHR</t>
  </si>
  <si>
    <t>Kobayashi Ikumi</t>
  </si>
  <si>
    <t>Gelding</t>
  </si>
  <si>
    <t>MIX</t>
  </si>
  <si>
    <t>MIX</t>
  </si>
  <si>
    <t>アラビアンHR</t>
  </si>
  <si>
    <t>JレミントンⅠ</t>
  </si>
  <si>
    <t>AHR J REMINGTON Ⅰ</t>
  </si>
  <si>
    <t>Gelding</t>
  </si>
  <si>
    <r>
      <t>D</t>
    </r>
    <r>
      <rPr>
        <sz val="11"/>
        <rFont val="ＭＳ Ｐゴシック"/>
        <family val="3"/>
      </rPr>
      <t>OSANKO</t>
    </r>
  </si>
  <si>
    <t>都築　咲子</t>
  </si>
  <si>
    <t>ミルキー</t>
  </si>
  <si>
    <t>MILKY</t>
  </si>
  <si>
    <t>Tsuzuki Sakiko</t>
  </si>
  <si>
    <t>アイディール</t>
  </si>
  <si>
    <t>RUSHCREEK IDEAL</t>
  </si>
  <si>
    <t>Furusawa Hiroko</t>
  </si>
  <si>
    <t>星　葉子</t>
  </si>
  <si>
    <t>ムーン</t>
  </si>
  <si>
    <t>MOON</t>
  </si>
  <si>
    <t>Hoshi Yoko</t>
  </si>
  <si>
    <t>RCクレイン東京</t>
  </si>
  <si>
    <t>寺田　大樹</t>
  </si>
  <si>
    <t>シンジュ</t>
  </si>
  <si>
    <t>SHINJU</t>
  </si>
  <si>
    <t>RCCT</t>
  </si>
  <si>
    <t>Terada Hiroki</t>
  </si>
  <si>
    <t>ラピーヌ・リュネール</t>
  </si>
  <si>
    <t>LAPINE LUNAIRU</t>
  </si>
  <si>
    <t>Mare</t>
  </si>
  <si>
    <t>JP MIX</t>
  </si>
  <si>
    <t>三木　敬裕</t>
  </si>
  <si>
    <t>ＳＵＺＵＮＯＨＡＹＡＢＵＳＡ</t>
  </si>
  <si>
    <t>HRC</t>
  </si>
  <si>
    <t>Miki Takahiro</t>
  </si>
  <si>
    <t>Gelding</t>
  </si>
  <si>
    <t>MIX</t>
  </si>
  <si>
    <t>三木　実穂</t>
  </si>
  <si>
    <t>ブレーブキッドH</t>
  </si>
  <si>
    <t>BRAVE KID</t>
  </si>
  <si>
    <t>HRC</t>
  </si>
  <si>
    <t>Miki Miho</t>
  </si>
  <si>
    <t>NOVICE</t>
  </si>
  <si>
    <t>NOVICE</t>
  </si>
  <si>
    <t>２０１６年１２月９日(金)～１２月１０日(土)</t>
  </si>
  <si>
    <t>伊豆パノラマ･ライド　2016年12月</t>
  </si>
  <si>
    <t>谷　邦彦</t>
  </si>
  <si>
    <t>谷　邦彦</t>
  </si>
  <si>
    <t>齋藤　重彰</t>
  </si>
  <si>
    <t>制限時間：３時間～５時間（１１：１０～１３：１０）</t>
  </si>
  <si>
    <t>制限時間：２時間～３時間（９：３０～１０：３０）</t>
  </si>
  <si>
    <t>２０１６年１２月９日(金)～１２月１０日(土)</t>
  </si>
  <si>
    <t>伊豆パノラマ･ライド　2016年12月</t>
  </si>
  <si>
    <t>MIX</t>
  </si>
  <si>
    <t>AHR　ジー･スター</t>
  </si>
  <si>
    <t>AHR G‐STAR</t>
  </si>
  <si>
    <t>花子</t>
  </si>
  <si>
    <t>HANAKO</t>
  </si>
  <si>
    <t>Sasaki Tamotsu</t>
  </si>
  <si>
    <t>Mare</t>
  </si>
  <si>
    <r>
      <t>D</t>
    </r>
    <r>
      <rPr>
        <sz val="11"/>
        <rFont val="ＭＳ Ｐゴシック"/>
        <family val="3"/>
      </rPr>
      <t>OSANKO</t>
    </r>
  </si>
  <si>
    <t>杉山　純子</t>
  </si>
  <si>
    <t>姫桜</t>
  </si>
  <si>
    <t>HIMEZAKURA</t>
  </si>
  <si>
    <t>AHR</t>
  </si>
  <si>
    <t>Sugiyama Junko</t>
  </si>
  <si>
    <t>Mare</t>
  </si>
  <si>
    <t>ARAB</t>
  </si>
  <si>
    <t>アラビアンHR</t>
  </si>
  <si>
    <t>AHRカラジョルジュ</t>
  </si>
  <si>
    <t>AHR KARAJORDYIE</t>
  </si>
  <si>
    <t>Stallion</t>
  </si>
  <si>
    <t>JP MIX</t>
  </si>
  <si>
    <t>RCｸﾚｲﾝ　伊奈</t>
  </si>
  <si>
    <t>相沢　万里佳</t>
  </si>
  <si>
    <t>リン</t>
  </si>
  <si>
    <t>RIN</t>
  </si>
  <si>
    <t>RCCI</t>
  </si>
  <si>
    <t>Aizawa Marika</t>
  </si>
  <si>
    <t>Mare</t>
  </si>
  <si>
    <t>MIX</t>
  </si>
  <si>
    <t>RCｸﾚｲﾝ　東京</t>
  </si>
  <si>
    <t>古川　月菜</t>
  </si>
  <si>
    <t>ヤチヨリッキー</t>
  </si>
  <si>
    <t>YACHIYO RICKEY</t>
  </si>
  <si>
    <t>RCCT</t>
  </si>
  <si>
    <t>Furukawa Tsukina</t>
  </si>
  <si>
    <t>Gelding</t>
  </si>
  <si>
    <t>TB</t>
  </si>
  <si>
    <t>東武RC　　　クレイン</t>
  </si>
  <si>
    <t>永坂　裕計</t>
  </si>
  <si>
    <t>ショウナンアンバー</t>
  </si>
  <si>
    <t>SHONAN AMBER</t>
  </si>
  <si>
    <t>TRCC</t>
  </si>
  <si>
    <t>TRCC</t>
  </si>
  <si>
    <t>Nagasaka Hirokazu</t>
  </si>
  <si>
    <t>Gelding</t>
  </si>
  <si>
    <t>JP MIX</t>
  </si>
  <si>
    <t>増井　英昭</t>
  </si>
  <si>
    <t>フェートン</t>
  </si>
  <si>
    <t>PHAETON</t>
  </si>
  <si>
    <t>Masui Hideaki</t>
  </si>
  <si>
    <t>MIX</t>
  </si>
  <si>
    <t>山田　玲子</t>
  </si>
  <si>
    <t>アイリーン</t>
  </si>
  <si>
    <t>IRENE</t>
  </si>
  <si>
    <t>TRCC</t>
  </si>
  <si>
    <t>Yamada Reiko</t>
  </si>
  <si>
    <t>TB</t>
  </si>
  <si>
    <t>山本　夏輝</t>
  </si>
  <si>
    <t>サンキュウ</t>
  </si>
  <si>
    <t>THANK YOU</t>
  </si>
  <si>
    <t>Yamamoto Natsuki</t>
  </si>
  <si>
    <t>堂本　結花</t>
  </si>
  <si>
    <t>Domoto Yuka</t>
  </si>
  <si>
    <t>RCｸﾚｲﾝ　　伊奈</t>
  </si>
  <si>
    <t>小澤　充宏</t>
  </si>
  <si>
    <t>クリオ</t>
  </si>
  <si>
    <t>KURIO</t>
  </si>
  <si>
    <t>RCCI</t>
  </si>
  <si>
    <t>Ozawa Mitsuhiro</t>
  </si>
  <si>
    <t>Gelding</t>
  </si>
  <si>
    <t>MIX</t>
  </si>
  <si>
    <t>杉岡　晶子</t>
  </si>
  <si>
    <t>ゆきちゃん</t>
  </si>
  <si>
    <t>YUKICHAN</t>
  </si>
  <si>
    <t>RCCI</t>
  </si>
  <si>
    <t>SUGIOKA AKIKO</t>
  </si>
  <si>
    <t>TB</t>
  </si>
  <si>
    <t>木村　裕子</t>
  </si>
  <si>
    <t>リライブ</t>
  </si>
  <si>
    <t>RELIVE</t>
  </si>
  <si>
    <t>KIMURA YUKO</t>
  </si>
  <si>
    <t>増井　孝子</t>
  </si>
  <si>
    <t>モミジ</t>
  </si>
  <si>
    <t>MOMIZI</t>
  </si>
  <si>
    <t>Masui Takako</t>
  </si>
  <si>
    <t>60/56</t>
  </si>
  <si>
    <t>52/48</t>
  </si>
  <si>
    <t>52/52</t>
  </si>
  <si>
    <t>60/60</t>
  </si>
  <si>
    <t>完走</t>
  </si>
  <si>
    <t>56/60</t>
  </si>
  <si>
    <t>56/52</t>
  </si>
  <si>
    <t>48/52</t>
  </si>
  <si>
    <t>52/56</t>
  </si>
  <si>
    <t>48/48</t>
  </si>
  <si>
    <t>44/44</t>
  </si>
  <si>
    <t>36/40</t>
  </si>
  <si>
    <t>40/36</t>
  </si>
  <si>
    <t>60/64</t>
  </si>
  <si>
    <t>56/52</t>
  </si>
  <si>
    <t>52/56</t>
  </si>
  <si>
    <t>52/60</t>
  </si>
  <si>
    <t>52/52</t>
  </si>
  <si>
    <t>56/60</t>
  </si>
  <si>
    <t>64/64</t>
  </si>
  <si>
    <t>FTQ-GA失権</t>
  </si>
  <si>
    <t>60/60</t>
  </si>
  <si>
    <t>60/56</t>
  </si>
  <si>
    <t>52/56</t>
  </si>
  <si>
    <t>48/52</t>
  </si>
  <si>
    <t>52/52</t>
  </si>
  <si>
    <t>56/56</t>
  </si>
  <si>
    <t>60/64</t>
  </si>
  <si>
    <t>RET</t>
  </si>
  <si>
    <t>完走（1位）</t>
  </si>
  <si>
    <t>完走（2位）</t>
  </si>
  <si>
    <t>完走（3位）</t>
  </si>
  <si>
    <t>完走（4位）</t>
  </si>
  <si>
    <t>48/56</t>
  </si>
  <si>
    <t>60/64</t>
  </si>
  <si>
    <t>跛行失権</t>
  </si>
  <si>
    <t>FTQ-GA</t>
  </si>
  <si>
    <t>1位</t>
  </si>
  <si>
    <t>BCなし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</si>
</sst>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);[Red]\(0.0\)"/>
    <numFmt numFmtId="185" formatCode="[$-F400]h:mm:ss\ AM/PM"/>
    <numFmt numFmtId="186" formatCode="0_);\(0\)"/>
    <numFmt numFmtId="187" formatCode="&quot;\&quot;#,##0_);\(&quot;\&quot;#,##0\)"/>
    <numFmt numFmtId="188" formatCode="[$-409]h:mm:ss\ AM/PM"/>
    <numFmt numFmtId="189" formatCode="0.0%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2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1" fillId="21" borderId="2" applyNumberFormat="0" applyAlignment="0" applyProtection="0"/>
    <xf numFmtId="0" fontId="2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13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4">
    <xf numFmtId="0" fontId="0" fillId="0" borderId="0" xfId="0" applyAlignment="1">
      <alignment vertical="center"/>
    </xf>
    <xf numFmtId="21" fontId="3" fillId="0" borderId="10" xfId="0" applyNumberFormat="1" applyFon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vertical="center" shrinkToFit="1"/>
    </xf>
    <xf numFmtId="21" fontId="0" fillId="0" borderId="11" xfId="0" applyNumberFormat="1" applyFill="1" applyBorder="1" applyAlignment="1">
      <alignment vertical="center" shrinkToFit="1"/>
    </xf>
    <xf numFmtId="185" fontId="0" fillId="0" borderId="12" xfId="0" applyNumberFormat="1" applyFill="1" applyBorder="1" applyAlignment="1">
      <alignment vertical="center" shrinkToFit="1"/>
    </xf>
    <xf numFmtId="21" fontId="0" fillId="0" borderId="13" xfId="0" applyNumberFormat="1" applyFill="1" applyBorder="1" applyAlignment="1">
      <alignment horizontal="right" vertical="center" shrinkToFit="1"/>
    </xf>
    <xf numFmtId="21" fontId="0" fillId="0" borderId="14" xfId="0" applyNumberFormat="1" applyFill="1" applyBorder="1" applyAlignment="1">
      <alignment vertical="center" shrinkToFit="1"/>
    </xf>
    <xf numFmtId="184" fontId="0" fillId="0" borderId="15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right" vertical="center" shrinkToFit="1"/>
    </xf>
    <xf numFmtId="21" fontId="0" fillId="0" borderId="16" xfId="0" applyNumberFormat="1" applyFill="1" applyBorder="1" applyAlignment="1">
      <alignment vertical="center" shrinkToFit="1"/>
    </xf>
    <xf numFmtId="21" fontId="0" fillId="0" borderId="16" xfId="0" applyNumberFormat="1" applyFill="1" applyBorder="1" applyAlignment="1">
      <alignment horizontal="right" vertical="center" shrinkToFit="1"/>
    </xf>
    <xf numFmtId="21" fontId="0" fillId="0" borderId="13" xfId="0" applyNumberFormat="1" applyFill="1" applyBorder="1" applyAlignment="1">
      <alignment vertical="center" shrinkToFit="1"/>
    </xf>
    <xf numFmtId="46" fontId="0" fillId="0" borderId="12" xfId="0" applyNumberForma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21" fontId="0" fillId="0" borderId="0" xfId="0" applyNumberFormat="1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21" fontId="0" fillId="0" borderId="17" xfId="0" applyNumberFormat="1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21" fontId="3" fillId="0" borderId="14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21" fontId="3" fillId="0" borderId="16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21" fontId="0" fillId="0" borderId="14" xfId="0" applyNumberFormat="1" applyFont="1" applyFill="1" applyBorder="1" applyAlignment="1">
      <alignment horizontal="right" vertical="center" shrinkToFit="1"/>
    </xf>
    <xf numFmtId="21" fontId="0" fillId="0" borderId="16" xfId="0" applyNumberFormat="1" applyFont="1" applyFill="1" applyBorder="1" applyAlignment="1">
      <alignment horizontal="right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20" fontId="0" fillId="0" borderId="0" xfId="0" applyNumberFormat="1" applyFill="1" applyAlignment="1">
      <alignment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1" fontId="4" fillId="21" borderId="14" xfId="0" applyNumberFormat="1" applyFont="1" applyFill="1" applyBorder="1" applyAlignment="1">
      <alignment horizontal="right" vertical="center" shrinkToFit="1"/>
    </xf>
    <xf numFmtId="184" fontId="0" fillId="0" borderId="15" xfId="0" applyNumberFormat="1" applyFont="1" applyFill="1" applyBorder="1" applyAlignment="1">
      <alignment horizontal="center" vertical="center" shrinkToFit="1"/>
    </xf>
    <xf numFmtId="21" fontId="0" fillId="0" borderId="10" xfId="0" applyNumberFormat="1" applyFont="1" applyFill="1" applyBorder="1" applyAlignment="1">
      <alignment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21" fontId="0" fillId="0" borderId="33" xfId="0" applyNumberFormat="1" applyFill="1" applyBorder="1" applyAlignment="1">
      <alignment horizontal="right"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27" xfId="0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189" fontId="0" fillId="0" borderId="0" xfId="56" applyNumberFormat="1" applyFill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wrapText="1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4" fillId="21" borderId="40" xfId="0" applyNumberFormat="1" applyFont="1" applyFill="1" applyBorder="1" applyAlignment="1">
      <alignment horizontal="center" vertical="center" shrinkToFit="1"/>
    </xf>
    <xf numFmtId="0" fontId="4" fillId="21" borderId="29" xfId="0" applyNumberFormat="1" applyFont="1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46" fontId="0" fillId="0" borderId="38" xfId="0" applyNumberFormat="1" applyFill="1" applyBorder="1" applyAlignment="1">
      <alignment horizontal="center" vertical="center" shrinkToFit="1"/>
    </xf>
    <xf numFmtId="46" fontId="0" fillId="0" borderId="43" xfId="0" applyNumberFormat="1" applyFill="1" applyBorder="1" applyAlignment="1">
      <alignment horizontal="center" vertical="center" shrinkToFit="1"/>
    </xf>
    <xf numFmtId="0" fontId="0" fillId="0" borderId="44" xfId="0" applyFill="1" applyBorder="1" applyAlignment="1">
      <alignment vertical="center" shrinkToFit="1"/>
    </xf>
    <xf numFmtId="0" fontId="0" fillId="0" borderId="45" xfId="0" applyFill="1" applyBorder="1" applyAlignment="1">
      <alignment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46" fontId="0" fillId="0" borderId="41" xfId="0" applyNumberFormat="1" applyFill="1" applyBorder="1" applyAlignment="1">
      <alignment horizontal="center" vertical="center" shrinkToFit="1"/>
    </xf>
    <xf numFmtId="184" fontId="0" fillId="0" borderId="46" xfId="0" applyNumberFormat="1" applyFill="1" applyBorder="1" applyAlignment="1">
      <alignment horizontal="center" vertical="center" shrinkToFit="1"/>
    </xf>
    <xf numFmtId="184" fontId="0" fillId="0" borderId="47" xfId="0" applyNumberFormat="1" applyFill="1" applyBorder="1" applyAlignment="1">
      <alignment horizontal="center" vertical="center" shrinkToFit="1"/>
    </xf>
    <xf numFmtId="184" fontId="0" fillId="0" borderId="29" xfId="0" applyNumberFormat="1" applyFill="1" applyBorder="1" applyAlignment="1">
      <alignment horizontal="center" vertical="center" shrinkToFit="1"/>
    </xf>
    <xf numFmtId="46" fontId="0" fillId="0" borderId="44" xfId="0" applyNumberFormat="1" applyFill="1" applyBorder="1" applyAlignment="1">
      <alignment horizontal="center" vertical="center" shrinkToFit="1"/>
    </xf>
    <xf numFmtId="46" fontId="0" fillId="0" borderId="36" xfId="0" applyNumberFormat="1" applyFill="1" applyBorder="1" applyAlignment="1">
      <alignment horizontal="center" vertical="center" shrinkToFit="1"/>
    </xf>
    <xf numFmtId="46" fontId="0" fillId="0" borderId="45" xfId="0" applyNumberFormat="1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26" fillId="0" borderId="30" xfId="0" applyFont="1" applyFill="1" applyBorder="1" applyAlignment="1">
      <alignment horizontal="center" vertical="center" shrinkToFit="1"/>
    </xf>
    <xf numFmtId="0" fontId="26" fillId="0" borderId="31" xfId="0" applyFont="1" applyFill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 shrinkToFit="1"/>
    </xf>
    <xf numFmtId="0" fontId="0" fillId="0" borderId="29" xfId="0" applyNumberFormat="1" applyFill="1" applyBorder="1" applyAlignment="1">
      <alignment horizontal="center" vertical="center" shrinkToFit="1"/>
    </xf>
    <xf numFmtId="21" fontId="0" fillId="0" borderId="48" xfId="0" applyNumberFormat="1" applyFill="1" applyBorder="1" applyAlignment="1">
      <alignment horizontal="center" vertical="center" shrinkToFit="1"/>
    </xf>
    <xf numFmtId="21" fontId="0" fillId="0" borderId="49" xfId="0" applyNumberFormat="1" applyFill="1" applyBorder="1" applyAlignment="1">
      <alignment horizontal="center" vertical="center" shrinkToFit="1"/>
    </xf>
    <xf numFmtId="21" fontId="0" fillId="0" borderId="50" xfId="0" applyNumberForma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29" fillId="0" borderId="32" xfId="0" applyFont="1" applyFill="1" applyBorder="1" applyAlignment="1">
      <alignment vertical="center" shrinkToFit="1"/>
    </xf>
    <xf numFmtId="0" fontId="0" fillId="0" borderId="32" xfId="0" applyFill="1" applyBorder="1" applyAlignment="1">
      <alignment horizontal="center"/>
    </xf>
    <xf numFmtId="0" fontId="0" fillId="0" borderId="53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wrapText="1" shrinkToFit="1"/>
    </xf>
    <xf numFmtId="0" fontId="0" fillId="0" borderId="49" xfId="0" applyFill="1" applyBorder="1" applyAlignment="1">
      <alignment horizontal="center" vertical="center" wrapText="1" shrinkToFit="1"/>
    </xf>
    <xf numFmtId="0" fontId="0" fillId="0" borderId="50" xfId="0" applyFill="1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21" fontId="0" fillId="0" borderId="57" xfId="0" applyNumberFormat="1" applyFont="1" applyFill="1" applyBorder="1" applyAlignment="1">
      <alignment horizontal="center" vertical="center" shrinkToFit="1"/>
    </xf>
    <xf numFmtId="21" fontId="0" fillId="0" borderId="58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21" fontId="0" fillId="0" borderId="33" xfId="0" applyNumberFormat="1" applyFill="1" applyBorder="1" applyAlignment="1">
      <alignment horizont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40" xfId="0" applyNumberFormat="1" applyFont="1" applyFill="1" applyBorder="1" applyAlignment="1">
      <alignment horizontal="center" vertical="center" shrinkToFit="1"/>
    </xf>
    <xf numFmtId="0" fontId="0" fillId="0" borderId="29" xfId="0" applyNumberFormat="1" applyFont="1" applyFill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 shrinkToFit="1"/>
    </xf>
    <xf numFmtId="0" fontId="27" fillId="0" borderId="35" xfId="0" applyFont="1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wrapText="1" shrinkToFit="1"/>
    </xf>
    <xf numFmtId="0" fontId="0" fillId="0" borderId="50" xfId="0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27" fillId="0" borderId="29" xfId="0" applyFont="1" applyBorder="1" applyAlignment="1">
      <alignment horizontal="center" vertical="center" wrapText="1" shrinkToFit="1"/>
    </xf>
    <xf numFmtId="0" fontId="26" fillId="0" borderId="25" xfId="0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 shrinkToFit="1"/>
    </xf>
    <xf numFmtId="0" fontId="28" fillId="0" borderId="42" xfId="0" applyFont="1" applyBorder="1" applyAlignment="1">
      <alignment horizontal="center" vertical="center" shrinkToFit="1"/>
    </xf>
    <xf numFmtId="21" fontId="0" fillId="0" borderId="11" xfId="0" applyNumberFormat="1" applyFont="1" applyFill="1" applyBorder="1" applyAlignment="1">
      <alignment horizontal="center" vertical="center" shrinkToFit="1"/>
    </xf>
    <xf numFmtId="21" fontId="0" fillId="0" borderId="12" xfId="0" applyNumberFormat="1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21" fontId="0" fillId="0" borderId="11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center" vertical="center" shrinkToFit="1"/>
    </xf>
    <xf numFmtId="21" fontId="0" fillId="0" borderId="16" xfId="0" applyNumberForma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omma [0]" xfId="58"/>
    <cellStyle name="Comma" xfId="59"/>
    <cellStyle name="Currency [0]" xfId="60"/>
    <cellStyle name="Currency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7</xdr:col>
      <xdr:colOff>390525</xdr:colOff>
      <xdr:row>3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142875"/>
          <a:ext cx="44291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2" name="WordArt 1"/>
        <xdr:cNvSpPr>
          <a:spLocks/>
        </xdr:cNvSpPr>
      </xdr:nvSpPr>
      <xdr:spPr>
        <a:xfrm>
          <a:off x="104775" y="142875"/>
          <a:ext cx="44291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4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3</xdr:row>
      <xdr:rowOff>38100</xdr:rowOff>
    </xdr:to>
    <xdr:sp>
      <xdr:nvSpPr>
        <xdr:cNvPr id="5" name="WordArt 1"/>
        <xdr:cNvSpPr>
          <a:spLocks/>
        </xdr:cNvSpPr>
      </xdr:nvSpPr>
      <xdr:spPr>
        <a:xfrm>
          <a:off x="104775" y="142875"/>
          <a:ext cx="442912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6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7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8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9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3</xdr:row>
      <xdr:rowOff>38100</xdr:rowOff>
    </xdr:to>
    <xdr:sp>
      <xdr:nvSpPr>
        <xdr:cNvPr id="10" name="WordArt 1"/>
        <xdr:cNvSpPr>
          <a:spLocks/>
        </xdr:cNvSpPr>
      </xdr:nvSpPr>
      <xdr:spPr>
        <a:xfrm>
          <a:off x="104775" y="142875"/>
          <a:ext cx="442912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1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13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14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3</xdr:row>
      <xdr:rowOff>38100</xdr:rowOff>
    </xdr:to>
    <xdr:sp>
      <xdr:nvSpPr>
        <xdr:cNvPr id="15" name="WordArt 1"/>
        <xdr:cNvSpPr>
          <a:spLocks/>
        </xdr:cNvSpPr>
      </xdr:nvSpPr>
      <xdr:spPr>
        <a:xfrm>
          <a:off x="104775" y="142875"/>
          <a:ext cx="442912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6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17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18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19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3</xdr:row>
      <xdr:rowOff>38100</xdr:rowOff>
    </xdr:to>
    <xdr:sp>
      <xdr:nvSpPr>
        <xdr:cNvPr id="20" name="WordArt 1"/>
        <xdr:cNvSpPr>
          <a:spLocks/>
        </xdr:cNvSpPr>
      </xdr:nvSpPr>
      <xdr:spPr>
        <a:xfrm>
          <a:off x="104775" y="142875"/>
          <a:ext cx="442912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2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23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24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3</xdr:row>
      <xdr:rowOff>38100</xdr:rowOff>
    </xdr:to>
    <xdr:sp>
      <xdr:nvSpPr>
        <xdr:cNvPr id="25" name="WordArt 1"/>
        <xdr:cNvSpPr>
          <a:spLocks/>
        </xdr:cNvSpPr>
      </xdr:nvSpPr>
      <xdr:spPr>
        <a:xfrm>
          <a:off x="104775" y="142875"/>
          <a:ext cx="442912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26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7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28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29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3</xdr:row>
      <xdr:rowOff>38100</xdr:rowOff>
    </xdr:to>
    <xdr:sp>
      <xdr:nvSpPr>
        <xdr:cNvPr id="30" name="WordArt 1"/>
        <xdr:cNvSpPr>
          <a:spLocks/>
        </xdr:cNvSpPr>
      </xdr:nvSpPr>
      <xdr:spPr>
        <a:xfrm>
          <a:off x="104775" y="142875"/>
          <a:ext cx="442912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7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8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9" name="WordArt 5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10" name="WordArt 6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11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12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3</xdr:row>
      <xdr:rowOff>38100</xdr:rowOff>
    </xdr:to>
    <xdr:sp>
      <xdr:nvSpPr>
        <xdr:cNvPr id="13" name="WordArt 1"/>
        <xdr:cNvSpPr>
          <a:spLocks/>
        </xdr:cNvSpPr>
      </xdr:nvSpPr>
      <xdr:spPr>
        <a:xfrm>
          <a:off x="104775" y="142875"/>
          <a:ext cx="442912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WordArt 3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WordArt 4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WordArt 5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WordArt 6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11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12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9525</xdr:colOff>
      <xdr:row>3</xdr:row>
      <xdr:rowOff>38100</xdr:rowOff>
    </xdr:to>
    <xdr:sp>
      <xdr:nvSpPr>
        <xdr:cNvPr id="13" name="WordArt 1"/>
        <xdr:cNvSpPr>
          <a:spLocks/>
        </xdr:cNvSpPr>
      </xdr:nvSpPr>
      <xdr:spPr>
        <a:xfrm>
          <a:off x="104775" y="142875"/>
          <a:ext cx="404812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X26"/>
  <sheetViews>
    <sheetView tabSelected="1"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0.12890625" style="13" customWidth="1"/>
    <col min="14" max="14" width="9.00390625" style="16" customWidth="1"/>
    <col min="15" max="15" width="9.00390625" style="13" customWidth="1"/>
    <col min="16" max="16" width="6.00390625" style="13" hidden="1" customWidth="1"/>
    <col min="17" max="17" width="4.125" style="13" hidden="1" customWidth="1"/>
    <col min="18" max="18" width="8.25390625" style="13" hidden="1" customWidth="1"/>
    <col min="19" max="19" width="8.625" style="13" hidden="1" customWidth="1"/>
    <col min="20" max="20" width="3.125" style="13" hidden="1" customWidth="1"/>
    <col min="21" max="21" width="9.00390625" style="16" customWidth="1"/>
    <col min="22" max="22" width="12.75390625" style="13" customWidth="1"/>
    <col min="23" max="23" width="0.12890625" style="13" hidden="1" customWidth="1"/>
    <col min="24" max="24" width="12.625" style="13" customWidth="1"/>
    <col min="25" max="16384" width="9.00390625" style="13" customWidth="1"/>
  </cols>
  <sheetData>
    <row r="1" spans="1:21" ht="13.5" customHeight="1">
      <c r="A1" s="154" t="s">
        <v>51</v>
      </c>
      <c r="B1" s="154"/>
      <c r="C1" s="154"/>
      <c r="D1" s="154"/>
      <c r="E1" s="154"/>
      <c r="H1" s="13"/>
      <c r="K1" s="13"/>
      <c r="N1" s="13"/>
      <c r="U1" s="13" t="s">
        <v>31</v>
      </c>
    </row>
    <row r="2" spans="1:24" ht="18.75" customHeight="1">
      <c r="A2" s="154"/>
      <c r="B2" s="154"/>
      <c r="C2" s="154"/>
      <c r="D2" s="154"/>
      <c r="E2" s="154"/>
      <c r="F2" s="155" t="s">
        <v>5</v>
      </c>
      <c r="G2" s="155"/>
      <c r="H2" s="156" t="s">
        <v>110</v>
      </c>
      <c r="I2" s="156"/>
      <c r="J2" s="156"/>
      <c r="K2" s="156"/>
      <c r="L2" s="52"/>
      <c r="N2" s="13"/>
      <c r="U2" s="55" t="s">
        <v>32</v>
      </c>
      <c r="V2" s="157" t="s">
        <v>111</v>
      </c>
      <c r="W2" s="157"/>
      <c r="X2" s="157"/>
    </row>
    <row r="3" spans="1:22" ht="18.75" customHeight="1">
      <c r="A3" s="140" t="s">
        <v>127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52"/>
      <c r="N3" s="13"/>
      <c r="U3" s="13" t="s">
        <v>33</v>
      </c>
      <c r="V3" s="16"/>
    </row>
    <row r="4" spans="1:24" s="17" customFormat="1" ht="18.75" customHeight="1" thickBot="1">
      <c r="A4" s="141" t="s">
        <v>128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57" t="s">
        <v>13</v>
      </c>
      <c r="M4" s="56"/>
      <c r="N4" s="56">
        <v>33</v>
      </c>
      <c r="O4" s="56" t="s">
        <v>16</v>
      </c>
      <c r="P4" s="54"/>
      <c r="Q4" s="54"/>
      <c r="R4" s="54"/>
      <c r="S4" s="54"/>
      <c r="T4" s="54"/>
      <c r="U4" s="57" t="s">
        <v>34</v>
      </c>
      <c r="V4" s="142" t="s">
        <v>112</v>
      </c>
      <c r="W4" s="142"/>
      <c r="X4" s="142"/>
    </row>
    <row r="5" spans="1:24" ht="13.5" customHeight="1">
      <c r="A5" s="143" t="s">
        <v>0</v>
      </c>
      <c r="B5" s="147" t="s">
        <v>4</v>
      </c>
      <c r="C5" s="123" t="s">
        <v>52</v>
      </c>
      <c r="D5" s="124"/>
      <c r="E5" s="39" t="s">
        <v>52</v>
      </c>
      <c r="F5" s="40" t="s">
        <v>53</v>
      </c>
      <c r="G5" s="150" t="s">
        <v>3</v>
      </c>
      <c r="H5" s="152" t="s">
        <v>54</v>
      </c>
      <c r="I5" s="153"/>
      <c r="J5" s="18"/>
      <c r="K5" s="152" t="s">
        <v>55</v>
      </c>
      <c r="L5" s="153"/>
      <c r="M5" s="18"/>
      <c r="N5" s="152" t="s">
        <v>56</v>
      </c>
      <c r="O5" s="153"/>
      <c r="P5" s="18"/>
      <c r="Q5" s="18"/>
      <c r="R5" s="18"/>
      <c r="S5" s="19"/>
      <c r="T5" s="20"/>
      <c r="U5" s="107" t="s">
        <v>57</v>
      </c>
      <c r="V5" s="127" t="s">
        <v>58</v>
      </c>
      <c r="W5" s="21"/>
      <c r="X5" s="129" t="s">
        <v>59</v>
      </c>
    </row>
    <row r="6" spans="1:24" s="14" customFormat="1" ht="14.25" customHeight="1">
      <c r="A6" s="144"/>
      <c r="B6" s="148"/>
      <c r="C6" s="133" t="s">
        <v>1</v>
      </c>
      <c r="D6" s="134"/>
      <c r="E6" s="133" t="s">
        <v>2</v>
      </c>
      <c r="F6" s="134"/>
      <c r="G6" s="151"/>
      <c r="H6" s="22" t="s">
        <v>35</v>
      </c>
      <c r="I6" s="23" t="s">
        <v>36</v>
      </c>
      <c r="J6" s="24"/>
      <c r="K6" s="22" t="s">
        <v>37</v>
      </c>
      <c r="L6" s="23" t="s">
        <v>36</v>
      </c>
      <c r="M6" s="24"/>
      <c r="N6" s="22" t="s">
        <v>37</v>
      </c>
      <c r="O6" s="23" t="s">
        <v>36</v>
      </c>
      <c r="P6" s="24"/>
      <c r="Q6" s="24"/>
      <c r="R6" s="24"/>
      <c r="S6" s="24"/>
      <c r="T6" s="25"/>
      <c r="U6" s="108"/>
      <c r="V6" s="128"/>
      <c r="W6" s="26"/>
      <c r="X6" s="130"/>
    </row>
    <row r="7" spans="1:24" s="14" customFormat="1" ht="13.5">
      <c r="A7" s="144"/>
      <c r="B7" s="148"/>
      <c r="C7" s="133"/>
      <c r="D7" s="134"/>
      <c r="E7" s="133"/>
      <c r="F7" s="134"/>
      <c r="G7" s="151"/>
      <c r="H7" s="22" t="s">
        <v>38</v>
      </c>
      <c r="I7" s="23" t="s">
        <v>39</v>
      </c>
      <c r="J7" s="24"/>
      <c r="K7" s="22" t="s">
        <v>38</v>
      </c>
      <c r="L7" s="23" t="s">
        <v>39</v>
      </c>
      <c r="M7" s="24"/>
      <c r="N7" s="22" t="s">
        <v>40</v>
      </c>
      <c r="O7" s="23" t="s">
        <v>39</v>
      </c>
      <c r="P7" s="24"/>
      <c r="Q7" s="24"/>
      <c r="R7" s="24"/>
      <c r="S7" s="24"/>
      <c r="T7" s="25"/>
      <c r="U7" s="108"/>
      <c r="V7" s="128"/>
      <c r="W7" s="26"/>
      <c r="X7" s="130"/>
    </row>
    <row r="8" spans="1:24" s="14" customFormat="1" ht="13.5">
      <c r="A8" s="145"/>
      <c r="B8" s="148"/>
      <c r="C8" s="133"/>
      <c r="D8" s="134"/>
      <c r="E8" s="133" t="s">
        <v>41</v>
      </c>
      <c r="F8" s="134"/>
      <c r="G8" s="151"/>
      <c r="H8" s="27" t="s">
        <v>42</v>
      </c>
      <c r="I8" s="135" t="s">
        <v>43</v>
      </c>
      <c r="J8" s="28"/>
      <c r="K8" s="27" t="s">
        <v>42</v>
      </c>
      <c r="L8" s="135" t="s">
        <v>43</v>
      </c>
      <c r="M8" s="28"/>
      <c r="N8" s="27" t="s">
        <v>42</v>
      </c>
      <c r="O8" s="135" t="s">
        <v>43</v>
      </c>
      <c r="P8" s="28"/>
      <c r="Q8" s="28"/>
      <c r="R8" s="28"/>
      <c r="S8" s="28"/>
      <c r="T8" s="33"/>
      <c r="U8" s="108" t="s">
        <v>44</v>
      </c>
      <c r="V8" s="128" t="s">
        <v>45</v>
      </c>
      <c r="W8" s="29"/>
      <c r="X8" s="131"/>
    </row>
    <row r="9" spans="1:24" s="14" customFormat="1" ht="14.25" thickBot="1">
      <c r="A9" s="146"/>
      <c r="B9" s="149"/>
      <c r="C9" s="138" t="s">
        <v>46</v>
      </c>
      <c r="D9" s="139"/>
      <c r="E9" s="34" t="s">
        <v>47</v>
      </c>
      <c r="F9" s="35" t="s">
        <v>48</v>
      </c>
      <c r="G9" s="41" t="s">
        <v>10</v>
      </c>
      <c r="H9" s="1" t="s">
        <v>49</v>
      </c>
      <c r="I9" s="136"/>
      <c r="J9" s="30"/>
      <c r="K9" s="1" t="s">
        <v>49</v>
      </c>
      <c r="L9" s="136"/>
      <c r="M9" s="30"/>
      <c r="N9" s="1" t="s">
        <v>49</v>
      </c>
      <c r="O9" s="136"/>
      <c r="P9" s="30"/>
      <c r="Q9" s="30"/>
      <c r="R9" s="30"/>
      <c r="S9" s="30"/>
      <c r="T9" s="31"/>
      <c r="U9" s="109"/>
      <c r="V9" s="137"/>
      <c r="W9" s="32"/>
      <c r="X9" s="132"/>
    </row>
    <row r="10" spans="1:24" s="14" customFormat="1" ht="14.25" customHeight="1">
      <c r="A10" s="110">
        <v>1</v>
      </c>
      <c r="B10" s="113">
        <v>3</v>
      </c>
      <c r="C10" s="116">
        <v>21334</v>
      </c>
      <c r="D10" s="117"/>
      <c r="E10" s="63">
        <v>56073</v>
      </c>
      <c r="F10" s="51" t="s">
        <v>118</v>
      </c>
      <c r="G10" s="118" t="s">
        <v>113</v>
      </c>
      <c r="H10" s="11">
        <v>0.2916666666666667</v>
      </c>
      <c r="I10" s="12">
        <f>H12-H10</f>
        <v>0.09423611111111108</v>
      </c>
      <c r="J10" s="91">
        <f>I10/"01:00:00"</f>
        <v>2.261666666666666</v>
      </c>
      <c r="K10" s="3">
        <f>H12+TIME(0,40,0)</f>
        <v>0.41368055555555555</v>
      </c>
      <c r="L10" s="4">
        <f>K12-K10</f>
        <v>0.0900231481481481</v>
      </c>
      <c r="M10" s="91">
        <f>L10/"01:00:00"</f>
        <v>2.1605555555555545</v>
      </c>
      <c r="N10" s="3">
        <f>K12+TIME(0,50,0)</f>
        <v>0.5384259259259259</v>
      </c>
      <c r="O10" s="4">
        <f>N11-N10</f>
        <v>0.08009259259259272</v>
      </c>
      <c r="P10" s="91">
        <f>O10/"01:00:00"</f>
        <v>1.9222222222222252</v>
      </c>
      <c r="Q10" s="91" t="e">
        <f>#REF!/"01:00:00"</f>
        <v>#REF!</v>
      </c>
      <c r="R10" s="91" t="e">
        <f>#REF!/"01:00:00"</f>
        <v>#REF!</v>
      </c>
      <c r="S10" s="91" t="e">
        <f>#REF!/"01:00:00"</f>
        <v>#REF!</v>
      </c>
      <c r="T10" s="91" t="e">
        <f>#REF!/"01:00:00"</f>
        <v>#REF!</v>
      </c>
      <c r="U10" s="107">
        <f>I10+L10+O10</f>
        <v>0.2643518518518519</v>
      </c>
      <c r="V10" s="88">
        <f>80/W10</f>
        <v>12.609457092819612</v>
      </c>
      <c r="W10" s="91">
        <f>U10/"01:00:00"</f>
        <v>6.344444444444446</v>
      </c>
      <c r="X10" s="94" t="s">
        <v>315</v>
      </c>
    </row>
    <row r="11" spans="1:24" s="14" customFormat="1" ht="14.25" customHeight="1">
      <c r="A11" s="111"/>
      <c r="B11" s="114"/>
      <c r="C11" s="97" t="s">
        <v>100</v>
      </c>
      <c r="D11" s="98"/>
      <c r="E11" s="99" t="s">
        <v>119</v>
      </c>
      <c r="F11" s="100"/>
      <c r="G11" s="119"/>
      <c r="H11" s="6">
        <v>0.3810763888888889</v>
      </c>
      <c r="I11" s="7">
        <f>28/J10</f>
        <v>12.38025055268976</v>
      </c>
      <c r="J11" s="92"/>
      <c r="K11" s="6">
        <v>0.49951388888888887</v>
      </c>
      <c r="L11" s="7">
        <f>28/M10</f>
        <v>12.95962972486501</v>
      </c>
      <c r="M11" s="92"/>
      <c r="N11" s="8">
        <v>0.6185185185185186</v>
      </c>
      <c r="O11" s="7">
        <f>24/P10</f>
        <v>12.485549132947957</v>
      </c>
      <c r="P11" s="92"/>
      <c r="Q11" s="92"/>
      <c r="R11" s="92"/>
      <c r="S11" s="92"/>
      <c r="T11" s="92"/>
      <c r="U11" s="108"/>
      <c r="V11" s="89"/>
      <c r="W11" s="92"/>
      <c r="X11" s="95"/>
    </row>
    <row r="12" spans="1:24" s="14" customFormat="1" ht="14.25" customHeight="1">
      <c r="A12" s="111"/>
      <c r="B12" s="114"/>
      <c r="C12" s="97"/>
      <c r="D12" s="98"/>
      <c r="E12" s="101" t="s">
        <v>120</v>
      </c>
      <c r="F12" s="102"/>
      <c r="G12" s="103" t="s">
        <v>101</v>
      </c>
      <c r="H12" s="9">
        <v>0.38590277777777776</v>
      </c>
      <c r="I12" s="105" t="s">
        <v>280</v>
      </c>
      <c r="J12" s="92"/>
      <c r="K12" s="9">
        <v>0.5037037037037037</v>
      </c>
      <c r="L12" s="105" t="s">
        <v>280</v>
      </c>
      <c r="M12" s="92"/>
      <c r="N12" s="10">
        <v>0.6269097222222222</v>
      </c>
      <c r="O12" s="105" t="s">
        <v>311</v>
      </c>
      <c r="P12" s="92"/>
      <c r="Q12" s="92"/>
      <c r="R12" s="92"/>
      <c r="S12" s="92"/>
      <c r="T12" s="92"/>
      <c r="U12" s="108"/>
      <c r="V12" s="89"/>
      <c r="W12" s="92"/>
      <c r="X12" s="95"/>
    </row>
    <row r="13" spans="1:24" s="14" customFormat="1" ht="14.25" customHeight="1" thickBot="1">
      <c r="A13" s="112"/>
      <c r="B13" s="115"/>
      <c r="C13" s="85" t="s">
        <v>102</v>
      </c>
      <c r="D13" s="86"/>
      <c r="E13" s="34" t="s">
        <v>85</v>
      </c>
      <c r="F13" s="35">
        <v>2005</v>
      </c>
      <c r="G13" s="104"/>
      <c r="H13" s="2">
        <f>H12-H11</f>
        <v>0.004826388888888866</v>
      </c>
      <c r="I13" s="106"/>
      <c r="J13" s="93"/>
      <c r="K13" s="2">
        <f>K12-K11</f>
        <v>0.004189814814814785</v>
      </c>
      <c r="L13" s="106"/>
      <c r="M13" s="93"/>
      <c r="N13" s="2">
        <f>N12-N11</f>
        <v>0.008391203703703609</v>
      </c>
      <c r="O13" s="106"/>
      <c r="P13" s="93"/>
      <c r="Q13" s="93"/>
      <c r="R13" s="93"/>
      <c r="S13" s="93"/>
      <c r="T13" s="93"/>
      <c r="U13" s="109"/>
      <c r="V13" s="90"/>
      <c r="W13" s="93"/>
      <c r="X13" s="96"/>
    </row>
    <row r="14" spans="1:24" s="14" customFormat="1" ht="14.25" customHeight="1">
      <c r="A14" s="110">
        <v>1</v>
      </c>
      <c r="B14" s="113">
        <v>2</v>
      </c>
      <c r="C14" s="123">
        <v>28910</v>
      </c>
      <c r="D14" s="124"/>
      <c r="E14" s="43">
        <v>51735</v>
      </c>
      <c r="F14" s="42" t="s">
        <v>27</v>
      </c>
      <c r="G14" s="118" t="s">
        <v>28</v>
      </c>
      <c r="H14" s="11">
        <v>0.2916666666666667</v>
      </c>
      <c r="I14" s="12">
        <f>H16-H14</f>
        <v>0.09351851851851845</v>
      </c>
      <c r="J14" s="91">
        <f>I14/"01:00:00"</f>
        <v>2.2444444444444427</v>
      </c>
      <c r="K14" s="3">
        <f>H16+TIME(0,40,0)</f>
        <v>0.4129629629629629</v>
      </c>
      <c r="L14" s="4">
        <f>K16-K14</f>
        <v>0.09010416666666671</v>
      </c>
      <c r="M14" s="91">
        <f>L14/"01:00:00"</f>
        <v>2.162500000000001</v>
      </c>
      <c r="N14" s="3">
        <f>K16+TIME(0,50,0)</f>
        <v>0.5377893518518518</v>
      </c>
      <c r="O14" s="4">
        <f>N15-N14</f>
        <v>0.09045138888888893</v>
      </c>
      <c r="P14" s="91">
        <f>O14/"01:00:00"</f>
        <v>2.1708333333333343</v>
      </c>
      <c r="Q14" s="91" t="e">
        <f>#REF!/"01:00:00"</f>
        <v>#REF!</v>
      </c>
      <c r="R14" s="91" t="e">
        <f>#REF!/"01:00:00"</f>
        <v>#REF!</v>
      </c>
      <c r="S14" s="91" t="e">
        <f>#REF!/"01:00:00"</f>
        <v>#REF!</v>
      </c>
      <c r="T14" s="91" t="e">
        <f>#REF!/"01:00:00"</f>
        <v>#REF!</v>
      </c>
      <c r="U14" s="107">
        <f>I14+L14+O14</f>
        <v>0.2740740740740741</v>
      </c>
      <c r="V14" s="88">
        <f>80/W14</f>
        <v>12.162162162162161</v>
      </c>
      <c r="W14" s="91">
        <f>U14/"01:00:00"</f>
        <v>6.577777777777778</v>
      </c>
      <c r="X14" s="83"/>
    </row>
    <row r="15" spans="1:24" s="14" customFormat="1" ht="14.25" customHeight="1">
      <c r="A15" s="111"/>
      <c r="B15" s="114"/>
      <c r="C15" s="99" t="s">
        <v>114</v>
      </c>
      <c r="D15" s="100"/>
      <c r="E15" s="99" t="s">
        <v>115</v>
      </c>
      <c r="F15" s="100"/>
      <c r="G15" s="119"/>
      <c r="H15" s="6">
        <v>0.3810648148148148</v>
      </c>
      <c r="I15" s="7">
        <f>28/J14</f>
        <v>12.475247524752485</v>
      </c>
      <c r="J15" s="92"/>
      <c r="K15" s="6">
        <v>0.49950231481481483</v>
      </c>
      <c r="L15" s="7">
        <f>28/M14</f>
        <v>12.94797687861271</v>
      </c>
      <c r="M15" s="92"/>
      <c r="N15" s="8">
        <v>0.6282407407407408</v>
      </c>
      <c r="O15" s="7">
        <f>24/P14</f>
        <v>11.055662188099804</v>
      </c>
      <c r="P15" s="92"/>
      <c r="Q15" s="92"/>
      <c r="R15" s="92"/>
      <c r="S15" s="92"/>
      <c r="T15" s="92"/>
      <c r="U15" s="108"/>
      <c r="V15" s="89"/>
      <c r="W15" s="92"/>
      <c r="X15" s="72" t="s">
        <v>313</v>
      </c>
    </row>
    <row r="16" spans="1:24" s="14" customFormat="1" ht="14.25" customHeight="1">
      <c r="A16" s="111"/>
      <c r="B16" s="114"/>
      <c r="C16" s="99"/>
      <c r="D16" s="100"/>
      <c r="E16" s="101" t="s">
        <v>116</v>
      </c>
      <c r="F16" s="102"/>
      <c r="G16" s="103" t="s">
        <v>29</v>
      </c>
      <c r="H16" s="9">
        <v>0.38518518518518513</v>
      </c>
      <c r="I16" s="105" t="s">
        <v>278</v>
      </c>
      <c r="J16" s="92"/>
      <c r="K16" s="9">
        <v>0.5030671296296296</v>
      </c>
      <c r="L16" s="105" t="s">
        <v>281</v>
      </c>
      <c r="M16" s="92"/>
      <c r="N16" s="10">
        <v>0.6474768518518519</v>
      </c>
      <c r="O16" s="105" t="s">
        <v>312</v>
      </c>
      <c r="P16" s="92"/>
      <c r="Q16" s="92"/>
      <c r="R16" s="92"/>
      <c r="S16" s="92"/>
      <c r="T16" s="92"/>
      <c r="U16" s="108"/>
      <c r="V16" s="89"/>
      <c r="W16" s="92"/>
      <c r="X16" s="72" t="s">
        <v>314</v>
      </c>
    </row>
    <row r="17" spans="1:24" s="14" customFormat="1" ht="14.25" customHeight="1" thickBot="1">
      <c r="A17" s="112"/>
      <c r="B17" s="115"/>
      <c r="C17" s="125" t="s">
        <v>117</v>
      </c>
      <c r="D17" s="126"/>
      <c r="E17" s="34" t="s">
        <v>6</v>
      </c>
      <c r="F17" s="35">
        <v>1997</v>
      </c>
      <c r="G17" s="104"/>
      <c r="H17" s="2">
        <f>H16-H15</f>
        <v>0.00412037037037033</v>
      </c>
      <c r="I17" s="106"/>
      <c r="J17" s="93"/>
      <c r="K17" s="2">
        <f>K16-K15</f>
        <v>0.0035648148148147984</v>
      </c>
      <c r="L17" s="106"/>
      <c r="M17" s="93"/>
      <c r="N17" s="2">
        <f>N16-N15</f>
        <v>0.01923611111111112</v>
      </c>
      <c r="O17" s="106"/>
      <c r="P17" s="93"/>
      <c r="Q17" s="93"/>
      <c r="R17" s="93"/>
      <c r="S17" s="93"/>
      <c r="T17" s="93"/>
      <c r="U17" s="109"/>
      <c r="V17" s="90"/>
      <c r="W17" s="93"/>
      <c r="X17" s="84"/>
    </row>
    <row r="18" spans="1:24" s="14" customFormat="1" ht="13.5" customHeight="1">
      <c r="A18" s="110">
        <v>1</v>
      </c>
      <c r="B18" s="113">
        <v>1</v>
      </c>
      <c r="C18" s="123">
        <v>16261</v>
      </c>
      <c r="D18" s="124"/>
      <c r="E18" s="43">
        <v>51736</v>
      </c>
      <c r="F18" s="42" t="s">
        <v>121</v>
      </c>
      <c r="G18" s="118" t="s">
        <v>113</v>
      </c>
      <c r="H18" s="11">
        <v>0.2916666666666667</v>
      </c>
      <c r="I18" s="12">
        <f>H20-H18</f>
        <v>0.09340277777777778</v>
      </c>
      <c r="J18" s="91">
        <f>I18/"01:00:00"</f>
        <v>2.2416666666666667</v>
      </c>
      <c r="K18" s="3">
        <f>H20+TIME(0,40,0)</f>
        <v>0.41284722222222225</v>
      </c>
      <c r="L18" s="4">
        <f>K20-K18</f>
        <v>0.09936342592592595</v>
      </c>
      <c r="M18" s="91">
        <f>L18/"01:00:00"</f>
        <v>2.384722222222223</v>
      </c>
      <c r="N18" s="3">
        <f>K20+TIME(0,50,0)</f>
        <v>0.5469328703703704</v>
      </c>
      <c r="O18" s="4"/>
      <c r="P18" s="91">
        <f>O18/"01:00:00"</f>
        <v>0</v>
      </c>
      <c r="Q18" s="91" t="e">
        <f>#REF!/"01:00:00"</f>
        <v>#REF!</v>
      </c>
      <c r="R18" s="91" t="e">
        <f>#REF!/"01:00:00"</f>
        <v>#REF!</v>
      </c>
      <c r="S18" s="91" t="e">
        <f>#REF!/"01:00:00"</f>
        <v>#REF!</v>
      </c>
      <c r="T18" s="91" t="e">
        <f>#REF!/"01:00:00"</f>
        <v>#REF!</v>
      </c>
      <c r="U18" s="107"/>
      <c r="V18" s="88"/>
      <c r="W18" s="91">
        <f>U18/"01:00:00"</f>
        <v>0</v>
      </c>
      <c r="X18" s="83"/>
    </row>
    <row r="19" spans="1:24" s="14" customFormat="1" ht="17.25">
      <c r="A19" s="111"/>
      <c r="B19" s="114"/>
      <c r="C19" s="99" t="s">
        <v>96</v>
      </c>
      <c r="D19" s="100"/>
      <c r="E19" s="99" t="s">
        <v>122</v>
      </c>
      <c r="F19" s="100"/>
      <c r="G19" s="119"/>
      <c r="H19" s="6">
        <v>0.3810995370370371</v>
      </c>
      <c r="I19" s="7">
        <f>28/J18</f>
        <v>12.490706319702602</v>
      </c>
      <c r="J19" s="92"/>
      <c r="K19" s="6">
        <v>0.5088310185185185</v>
      </c>
      <c r="L19" s="7">
        <f>28/M18</f>
        <v>11.74140943506115</v>
      </c>
      <c r="M19" s="92"/>
      <c r="N19" s="8"/>
      <c r="O19" s="7"/>
      <c r="P19" s="92"/>
      <c r="Q19" s="92"/>
      <c r="R19" s="92"/>
      <c r="S19" s="92"/>
      <c r="T19" s="92"/>
      <c r="U19" s="108"/>
      <c r="V19" s="89"/>
      <c r="W19" s="92"/>
      <c r="X19" s="72" t="s">
        <v>313</v>
      </c>
    </row>
    <row r="20" spans="1:24" s="14" customFormat="1" ht="13.5" customHeight="1">
      <c r="A20" s="111"/>
      <c r="B20" s="114"/>
      <c r="C20" s="99"/>
      <c r="D20" s="100"/>
      <c r="E20" s="101" t="s">
        <v>123</v>
      </c>
      <c r="F20" s="102"/>
      <c r="G20" s="103" t="s">
        <v>97</v>
      </c>
      <c r="H20" s="9">
        <v>0.38506944444444446</v>
      </c>
      <c r="I20" s="105" t="s">
        <v>279</v>
      </c>
      <c r="J20" s="92"/>
      <c r="K20" s="9">
        <v>0.5122106481481482</v>
      </c>
      <c r="L20" s="105" t="s">
        <v>280</v>
      </c>
      <c r="M20" s="92"/>
      <c r="N20" s="10"/>
      <c r="O20" s="105"/>
      <c r="P20" s="92"/>
      <c r="Q20" s="92"/>
      <c r="R20" s="92"/>
      <c r="S20" s="92"/>
      <c r="T20" s="92"/>
      <c r="U20" s="108"/>
      <c r="V20" s="89"/>
      <c r="W20" s="92"/>
      <c r="X20" s="72" t="s">
        <v>314</v>
      </c>
    </row>
    <row r="21" spans="1:24" s="14" customFormat="1" ht="14.25" customHeight="1" thickBot="1">
      <c r="A21" s="112"/>
      <c r="B21" s="115"/>
      <c r="C21" s="125" t="s">
        <v>98</v>
      </c>
      <c r="D21" s="126"/>
      <c r="E21" s="46" t="s">
        <v>124</v>
      </c>
      <c r="F21" s="47">
        <v>1998</v>
      </c>
      <c r="G21" s="104"/>
      <c r="H21" s="2">
        <f>H20-H19</f>
        <v>0.00396990740740738</v>
      </c>
      <c r="I21" s="106"/>
      <c r="J21" s="93"/>
      <c r="K21" s="2">
        <f>K20-K19</f>
        <v>0.003379629629629677</v>
      </c>
      <c r="L21" s="106"/>
      <c r="M21" s="93"/>
      <c r="N21" s="2"/>
      <c r="O21" s="106"/>
      <c r="P21" s="93"/>
      <c r="Q21" s="93"/>
      <c r="R21" s="93"/>
      <c r="S21" s="93"/>
      <c r="T21" s="93"/>
      <c r="U21" s="109"/>
      <c r="V21" s="90"/>
      <c r="W21" s="93"/>
      <c r="X21" s="84"/>
    </row>
    <row r="22" spans="1:24" ht="13.5">
      <c r="A22" s="79" t="s">
        <v>19</v>
      </c>
      <c r="B22" s="80"/>
      <c r="C22" s="80"/>
      <c r="D22" s="80"/>
      <c r="E22" s="80"/>
      <c r="F22" s="80"/>
      <c r="G22" s="73"/>
      <c r="H22" s="11">
        <v>0.2916666666666667</v>
      </c>
      <c r="I22" s="12">
        <f>H24-H22</f>
        <v>0.13124999999999998</v>
      </c>
      <c r="J22" s="91">
        <f>I22/"01:00:00"</f>
        <v>3.1499999999999995</v>
      </c>
      <c r="K22" s="3">
        <f>H24+TIME(0,40,0)</f>
        <v>0.45069444444444445</v>
      </c>
      <c r="L22" s="4">
        <f>K24-K22</f>
        <v>0.13125000000000003</v>
      </c>
      <c r="M22" s="91">
        <f>L22/"01:00:00"</f>
        <v>3.150000000000001</v>
      </c>
      <c r="N22" s="5">
        <f>K24+TIME(0,50,0)</f>
        <v>0.6166666666666667</v>
      </c>
      <c r="O22" s="4">
        <f>N23-N22</f>
        <v>0.11249999999999993</v>
      </c>
      <c r="P22" s="91">
        <f>O22/"01:00:00"</f>
        <v>2.6999999999999984</v>
      </c>
      <c r="Q22" s="91" t="e">
        <f>#REF!/"01:00:00"</f>
        <v>#REF!</v>
      </c>
      <c r="R22" s="91" t="e">
        <f>#REF!/"01:00:00"</f>
        <v>#REF!</v>
      </c>
      <c r="S22" s="91" t="e">
        <f>#REF!/"01:00:00"</f>
        <v>#REF!</v>
      </c>
      <c r="T22" s="91" t="e">
        <f>#REF!/"01:00:00"</f>
        <v>#REF!</v>
      </c>
      <c r="U22" s="107">
        <f>I22+L22+O22</f>
        <v>0.37499999999999994</v>
      </c>
      <c r="V22" s="88">
        <f>80/W22</f>
        <v>8.88888888888889</v>
      </c>
      <c r="W22" s="87">
        <f>U22/"01:00:00"</f>
        <v>9</v>
      </c>
      <c r="X22" s="66" t="s">
        <v>316</v>
      </c>
    </row>
    <row r="23" spans="1:24" ht="13.5">
      <c r="A23" s="74"/>
      <c r="B23" s="75"/>
      <c r="C23" s="75"/>
      <c r="D23" s="75"/>
      <c r="E23" s="75"/>
      <c r="F23" s="75"/>
      <c r="G23" s="76"/>
      <c r="H23" s="6">
        <v>0.40902777777777777</v>
      </c>
      <c r="I23" s="7">
        <f>28/J22</f>
        <v>8.888888888888891</v>
      </c>
      <c r="J23" s="92"/>
      <c r="K23" s="6">
        <v>0.5680555555555555</v>
      </c>
      <c r="L23" s="7">
        <f>28/M22</f>
        <v>8.888888888888888</v>
      </c>
      <c r="M23" s="92"/>
      <c r="N23" s="48">
        <v>0.7291666666666666</v>
      </c>
      <c r="O23" s="7">
        <f>24/P22</f>
        <v>8.888888888888895</v>
      </c>
      <c r="P23" s="92"/>
      <c r="Q23" s="92"/>
      <c r="R23" s="92"/>
      <c r="S23" s="92"/>
      <c r="T23" s="92"/>
      <c r="U23" s="108"/>
      <c r="V23" s="89"/>
      <c r="W23" s="81"/>
      <c r="X23" s="17"/>
    </row>
    <row r="24" spans="1:24" ht="13.5">
      <c r="A24" s="74"/>
      <c r="B24" s="75"/>
      <c r="C24" s="75"/>
      <c r="D24" s="75"/>
      <c r="E24" s="75"/>
      <c r="F24" s="75"/>
      <c r="G24" s="76"/>
      <c r="H24" s="9">
        <v>0.42291666666666666</v>
      </c>
      <c r="I24" s="105"/>
      <c r="J24" s="92"/>
      <c r="K24" s="9">
        <v>0.5819444444444445</v>
      </c>
      <c r="L24" s="105"/>
      <c r="M24" s="92"/>
      <c r="N24" s="10">
        <v>0.75</v>
      </c>
      <c r="O24" s="77" t="s">
        <v>60</v>
      </c>
      <c r="P24" s="92"/>
      <c r="Q24" s="92"/>
      <c r="R24" s="92"/>
      <c r="S24" s="92"/>
      <c r="T24" s="92"/>
      <c r="U24" s="108"/>
      <c r="V24" s="89"/>
      <c r="W24" s="81"/>
      <c r="X24" s="17"/>
    </row>
    <row r="25" spans="1:24" ht="14.25" thickBot="1">
      <c r="A25" s="120"/>
      <c r="B25" s="121"/>
      <c r="C25" s="121"/>
      <c r="D25" s="121"/>
      <c r="E25" s="121"/>
      <c r="F25" s="121"/>
      <c r="G25" s="122"/>
      <c r="H25" s="2">
        <f>H24-H23</f>
        <v>0.013888888888888895</v>
      </c>
      <c r="I25" s="106"/>
      <c r="J25" s="93"/>
      <c r="K25" s="2">
        <f>K24-K23</f>
        <v>0.01388888888888895</v>
      </c>
      <c r="L25" s="106"/>
      <c r="M25" s="93"/>
      <c r="N25" s="2">
        <f>N24-N23</f>
        <v>0.02083333333333337</v>
      </c>
      <c r="O25" s="78"/>
      <c r="P25" s="93"/>
      <c r="Q25" s="93"/>
      <c r="R25" s="93"/>
      <c r="S25" s="93"/>
      <c r="T25" s="93"/>
      <c r="U25" s="109"/>
      <c r="V25" s="90"/>
      <c r="W25" s="82"/>
      <c r="X25" s="17"/>
    </row>
    <row r="26" spans="7:12" ht="13.5">
      <c r="G26" t="s">
        <v>11</v>
      </c>
      <c r="I26" s="45">
        <v>0.027777777777777776</v>
      </c>
      <c r="L26" s="45">
        <v>0.034722222222222224</v>
      </c>
    </row>
  </sheetData>
  <mergeCells count="107">
    <mergeCell ref="A1:E2"/>
    <mergeCell ref="F2:G2"/>
    <mergeCell ref="H2:K2"/>
    <mergeCell ref="V2:X2"/>
    <mergeCell ref="A3:K3"/>
    <mergeCell ref="A4:K4"/>
    <mergeCell ref="V4:X4"/>
    <mergeCell ref="A5:A9"/>
    <mergeCell ref="B5:B9"/>
    <mergeCell ref="C5:D5"/>
    <mergeCell ref="G5:G8"/>
    <mergeCell ref="H5:I5"/>
    <mergeCell ref="K5:L5"/>
    <mergeCell ref="N5:O5"/>
    <mergeCell ref="X5:X9"/>
    <mergeCell ref="C6:D8"/>
    <mergeCell ref="E6:F7"/>
    <mergeCell ref="E8:F8"/>
    <mergeCell ref="I8:I9"/>
    <mergeCell ref="L8:L9"/>
    <mergeCell ref="O8:O9"/>
    <mergeCell ref="U8:U9"/>
    <mergeCell ref="V8:V9"/>
    <mergeCell ref="C9:D9"/>
    <mergeCell ref="U5:U7"/>
    <mergeCell ref="V5:V7"/>
    <mergeCell ref="A14:A17"/>
    <mergeCell ref="B14:B17"/>
    <mergeCell ref="C14:D14"/>
    <mergeCell ref="C15:D16"/>
    <mergeCell ref="C17:D17"/>
    <mergeCell ref="J14:J17"/>
    <mergeCell ref="M14:M17"/>
    <mergeCell ref="P14:P17"/>
    <mergeCell ref="L16:L17"/>
    <mergeCell ref="O16:O17"/>
    <mergeCell ref="Q14:Q17"/>
    <mergeCell ref="R14:R17"/>
    <mergeCell ref="W14:W17"/>
    <mergeCell ref="E15:F15"/>
    <mergeCell ref="E16:F16"/>
    <mergeCell ref="G16:G17"/>
    <mergeCell ref="I16:I17"/>
    <mergeCell ref="G14:G15"/>
    <mergeCell ref="S14:S17"/>
    <mergeCell ref="T14:T17"/>
    <mergeCell ref="U14:U17"/>
    <mergeCell ref="V14:V17"/>
    <mergeCell ref="A18:A21"/>
    <mergeCell ref="B18:B21"/>
    <mergeCell ref="C18:D18"/>
    <mergeCell ref="G18:G19"/>
    <mergeCell ref="C21:D21"/>
    <mergeCell ref="S18:S21"/>
    <mergeCell ref="T18:T21"/>
    <mergeCell ref="U18:U21"/>
    <mergeCell ref="J18:J21"/>
    <mergeCell ref="M18:M21"/>
    <mergeCell ref="P18:P21"/>
    <mergeCell ref="Q18:Q21"/>
    <mergeCell ref="V18:V21"/>
    <mergeCell ref="W18:W21"/>
    <mergeCell ref="C19:D20"/>
    <mergeCell ref="E19:F19"/>
    <mergeCell ref="E20:F20"/>
    <mergeCell ref="G20:G21"/>
    <mergeCell ref="I20:I21"/>
    <mergeCell ref="L20:L21"/>
    <mergeCell ref="O20:O21"/>
    <mergeCell ref="R18:R21"/>
    <mergeCell ref="A22:G25"/>
    <mergeCell ref="J22:J25"/>
    <mergeCell ref="M22:M25"/>
    <mergeCell ref="P22:P25"/>
    <mergeCell ref="U22:U25"/>
    <mergeCell ref="V22:V25"/>
    <mergeCell ref="W22:W25"/>
    <mergeCell ref="I24:I25"/>
    <mergeCell ref="L24:L25"/>
    <mergeCell ref="O24:O25"/>
    <mergeCell ref="Q22:Q25"/>
    <mergeCell ref="R22:R25"/>
    <mergeCell ref="S22:S25"/>
    <mergeCell ref="T22:T25"/>
    <mergeCell ref="A10:A13"/>
    <mergeCell ref="B10:B13"/>
    <mergeCell ref="C10:D10"/>
    <mergeCell ref="G10:G11"/>
    <mergeCell ref="C13:D13"/>
    <mergeCell ref="J10:J13"/>
    <mergeCell ref="M10:M13"/>
    <mergeCell ref="P10:P13"/>
    <mergeCell ref="Q10:Q13"/>
    <mergeCell ref="R10:R13"/>
    <mergeCell ref="S10:S13"/>
    <mergeCell ref="T10:T13"/>
    <mergeCell ref="U10:U13"/>
    <mergeCell ref="V10:V13"/>
    <mergeCell ref="W10:W13"/>
    <mergeCell ref="X10:X13"/>
    <mergeCell ref="C11:D12"/>
    <mergeCell ref="E11:F11"/>
    <mergeCell ref="E12:F12"/>
    <mergeCell ref="G12:G13"/>
    <mergeCell ref="I12:I13"/>
    <mergeCell ref="L12:L13"/>
    <mergeCell ref="O12:O1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U58"/>
  <sheetViews>
    <sheetView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1" width="0.12890625" style="13" hidden="1" customWidth="1"/>
    <col min="12" max="12" width="9.00390625" style="16" customWidth="1"/>
    <col min="13" max="13" width="9.00390625" style="13" customWidth="1"/>
    <col min="14" max="14" width="2.00390625" style="13" hidden="1" customWidth="1"/>
    <col min="15" max="15" width="9.00390625" style="16" customWidth="1"/>
    <col min="16" max="16" width="12.625" style="13" customWidth="1"/>
    <col min="17" max="17" width="0.12890625" style="13" customWidth="1"/>
    <col min="18" max="18" width="12.625" style="13" customWidth="1"/>
    <col min="19" max="16384" width="9.00390625" style="13" customWidth="1"/>
  </cols>
  <sheetData>
    <row r="1" spans="1:15" ht="13.5">
      <c r="A1" s="154" t="s">
        <v>61</v>
      </c>
      <c r="B1" s="154"/>
      <c r="C1" s="154"/>
      <c r="D1" s="154"/>
      <c r="E1" s="154"/>
      <c r="F1" s="173" t="s">
        <v>125</v>
      </c>
      <c r="G1" s="173"/>
      <c r="H1" s="173"/>
      <c r="I1" s="173"/>
      <c r="J1" s="173"/>
      <c r="K1" s="173"/>
      <c r="L1" s="173"/>
      <c r="M1" s="173"/>
      <c r="O1" s="13" t="s">
        <v>31</v>
      </c>
    </row>
    <row r="2" spans="1:18" ht="13.5">
      <c r="A2" s="154"/>
      <c r="B2" s="154"/>
      <c r="C2" s="154"/>
      <c r="D2" s="154"/>
      <c r="E2" s="154"/>
      <c r="F2" s="173" t="s">
        <v>126</v>
      </c>
      <c r="G2" s="173"/>
      <c r="H2" s="173"/>
      <c r="I2" s="173"/>
      <c r="J2" s="173"/>
      <c r="K2" s="173"/>
      <c r="L2" s="173"/>
      <c r="M2" s="173"/>
      <c r="N2" s="36"/>
      <c r="O2" s="55" t="s">
        <v>32</v>
      </c>
      <c r="P2" s="157" t="s">
        <v>187</v>
      </c>
      <c r="Q2" s="157"/>
      <c r="R2" s="157"/>
    </row>
    <row r="3" spans="1:16" ht="18.75" customHeight="1">
      <c r="A3" s="174" t="s">
        <v>185</v>
      </c>
      <c r="B3" s="174"/>
      <c r="C3" s="174"/>
      <c r="D3" s="174"/>
      <c r="E3" s="174"/>
      <c r="F3" s="174"/>
      <c r="H3" s="59"/>
      <c r="I3" s="60" t="s">
        <v>14</v>
      </c>
      <c r="J3" s="58"/>
      <c r="K3" s="58"/>
      <c r="L3" s="61">
        <v>90</v>
      </c>
      <c r="M3" s="59" t="s">
        <v>15</v>
      </c>
      <c r="N3" s="58"/>
      <c r="O3" s="13"/>
      <c r="P3" s="16"/>
    </row>
    <row r="4" spans="1:18" ht="19.5" customHeight="1" thickBot="1">
      <c r="A4" s="141" t="s">
        <v>186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54"/>
      <c r="N4" s="54"/>
      <c r="O4" s="57" t="s">
        <v>34</v>
      </c>
      <c r="P4" s="142" t="s">
        <v>130</v>
      </c>
      <c r="Q4" s="142"/>
      <c r="R4" s="142"/>
    </row>
    <row r="5" spans="1:18" ht="13.5" customHeight="1">
      <c r="A5" s="110" t="s">
        <v>0</v>
      </c>
      <c r="B5" s="170" t="s">
        <v>4</v>
      </c>
      <c r="C5" s="123" t="s">
        <v>62</v>
      </c>
      <c r="D5" s="124"/>
      <c r="E5" s="39" t="s">
        <v>62</v>
      </c>
      <c r="F5" s="40" t="s">
        <v>63</v>
      </c>
      <c r="G5" s="150" t="s">
        <v>3</v>
      </c>
      <c r="H5" s="152" t="s">
        <v>64</v>
      </c>
      <c r="I5" s="153"/>
      <c r="J5" s="18"/>
      <c r="K5" s="18"/>
      <c r="L5" s="152" t="s">
        <v>18</v>
      </c>
      <c r="M5" s="153"/>
      <c r="N5" s="18"/>
      <c r="O5" s="107" t="s">
        <v>65</v>
      </c>
      <c r="P5" s="127" t="s">
        <v>66</v>
      </c>
      <c r="Q5" s="21"/>
      <c r="R5" s="129" t="s">
        <v>67</v>
      </c>
    </row>
    <row r="6" spans="1:18" s="14" customFormat="1" ht="14.25" customHeight="1">
      <c r="A6" s="111"/>
      <c r="B6" s="171"/>
      <c r="C6" s="133" t="s">
        <v>1</v>
      </c>
      <c r="D6" s="134"/>
      <c r="E6" s="133" t="s">
        <v>2</v>
      </c>
      <c r="F6" s="134"/>
      <c r="G6" s="151"/>
      <c r="H6" s="22" t="s">
        <v>35</v>
      </c>
      <c r="I6" s="23" t="s">
        <v>36</v>
      </c>
      <c r="J6" s="24"/>
      <c r="K6" s="24"/>
      <c r="L6" s="22" t="s">
        <v>37</v>
      </c>
      <c r="M6" s="23" t="s">
        <v>36</v>
      </c>
      <c r="N6" s="24"/>
      <c r="O6" s="108"/>
      <c r="P6" s="128"/>
      <c r="Q6" s="26"/>
      <c r="R6" s="130"/>
    </row>
    <row r="7" spans="1:18" s="14" customFormat="1" ht="13.5">
      <c r="A7" s="111"/>
      <c r="B7" s="171"/>
      <c r="C7" s="133"/>
      <c r="D7" s="134"/>
      <c r="E7" s="133"/>
      <c r="F7" s="134"/>
      <c r="G7" s="151"/>
      <c r="H7" s="22" t="s">
        <v>38</v>
      </c>
      <c r="I7" s="23" t="s">
        <v>39</v>
      </c>
      <c r="J7" s="24"/>
      <c r="K7" s="24"/>
      <c r="L7" s="22" t="s">
        <v>40</v>
      </c>
      <c r="M7" s="23" t="s">
        <v>39</v>
      </c>
      <c r="N7" s="24"/>
      <c r="O7" s="108"/>
      <c r="P7" s="128"/>
      <c r="Q7" s="26"/>
      <c r="R7" s="130"/>
    </row>
    <row r="8" spans="1:18" s="14" customFormat="1" ht="13.5">
      <c r="A8" s="111"/>
      <c r="B8" s="171"/>
      <c r="C8" s="133"/>
      <c r="D8" s="134"/>
      <c r="E8" s="133" t="s">
        <v>41</v>
      </c>
      <c r="F8" s="134"/>
      <c r="G8" s="151"/>
      <c r="H8" s="27" t="s">
        <v>42</v>
      </c>
      <c r="I8" s="135" t="s">
        <v>43</v>
      </c>
      <c r="J8" s="28"/>
      <c r="K8" s="28"/>
      <c r="L8" s="27" t="s">
        <v>42</v>
      </c>
      <c r="M8" s="135" t="s">
        <v>43</v>
      </c>
      <c r="N8" s="28"/>
      <c r="O8" s="108" t="s">
        <v>44</v>
      </c>
      <c r="P8" s="128" t="s">
        <v>45</v>
      </c>
      <c r="Q8" s="29"/>
      <c r="R8" s="131"/>
    </row>
    <row r="9" spans="1:18" s="14" customFormat="1" ht="14.25" thickBot="1">
      <c r="A9" s="112"/>
      <c r="B9" s="172"/>
      <c r="C9" s="138" t="s">
        <v>46</v>
      </c>
      <c r="D9" s="139"/>
      <c r="E9" s="34" t="s">
        <v>47</v>
      </c>
      <c r="F9" s="35" t="s">
        <v>48</v>
      </c>
      <c r="G9" s="41" t="s">
        <v>10</v>
      </c>
      <c r="H9" s="1" t="s">
        <v>49</v>
      </c>
      <c r="I9" s="136"/>
      <c r="J9" s="30"/>
      <c r="K9" s="30"/>
      <c r="L9" s="1" t="s">
        <v>49</v>
      </c>
      <c r="M9" s="136"/>
      <c r="N9" s="30"/>
      <c r="O9" s="109"/>
      <c r="P9" s="137"/>
      <c r="Q9" s="32"/>
      <c r="R9" s="131"/>
    </row>
    <row r="10" spans="1:18" s="14" customFormat="1" ht="14.25" customHeight="1">
      <c r="A10" s="110">
        <v>1</v>
      </c>
      <c r="B10" s="113">
        <v>17</v>
      </c>
      <c r="C10" s="123">
        <v>29497</v>
      </c>
      <c r="D10" s="124"/>
      <c r="E10" s="63">
        <v>57480</v>
      </c>
      <c r="F10" s="51" t="s">
        <v>144</v>
      </c>
      <c r="G10" s="118" t="s">
        <v>162</v>
      </c>
      <c r="H10" s="11">
        <v>0.3020833333333333</v>
      </c>
      <c r="I10" s="12">
        <f>H12-H10</f>
        <v>0.10457175925925932</v>
      </c>
      <c r="J10" s="91">
        <f>I10/"01:00:00"</f>
        <v>2.5097222222222237</v>
      </c>
      <c r="K10" s="91" t="e">
        <f>#REF!/"01:00:00"</f>
        <v>#REF!</v>
      </c>
      <c r="L10" s="5">
        <f>H12+TIME(0,40,0)</f>
        <v>0.4344328703703704</v>
      </c>
      <c r="M10" s="4">
        <f>L11-L10</f>
        <v>0.11847222222222215</v>
      </c>
      <c r="N10" s="91">
        <f>M10/"01:00:00"</f>
        <v>2.8433333333333315</v>
      </c>
      <c r="O10" s="107">
        <f>I10+M10</f>
        <v>0.22304398148148147</v>
      </c>
      <c r="P10" s="88">
        <f>60/Q10</f>
        <v>11.20855170982305</v>
      </c>
      <c r="Q10" s="87">
        <f>O10/"01:00:00"</f>
        <v>5.353055555555556</v>
      </c>
      <c r="R10" s="62" t="s">
        <v>95</v>
      </c>
    </row>
    <row r="11" spans="1:18" s="14" customFormat="1" ht="14.25" customHeight="1">
      <c r="A11" s="111"/>
      <c r="B11" s="114"/>
      <c r="C11" s="99" t="s">
        <v>163</v>
      </c>
      <c r="D11" s="100"/>
      <c r="E11" s="97" t="s">
        <v>164</v>
      </c>
      <c r="F11" s="98"/>
      <c r="G11" s="119"/>
      <c r="H11" s="6">
        <v>0.39645833333333336</v>
      </c>
      <c r="I11" s="7">
        <f>30/J10</f>
        <v>11.953514111787486</v>
      </c>
      <c r="J11" s="92"/>
      <c r="K11" s="92"/>
      <c r="L11" s="37">
        <v>0.5529050925925926</v>
      </c>
      <c r="M11" s="49">
        <f>30/N10</f>
        <v>10.55099648300118</v>
      </c>
      <c r="N11" s="92"/>
      <c r="O11" s="108"/>
      <c r="P11" s="89"/>
      <c r="Q11" s="81"/>
      <c r="R11" s="69"/>
    </row>
    <row r="12" spans="1:18" s="14" customFormat="1" ht="14.25" customHeight="1">
      <c r="A12" s="111"/>
      <c r="B12" s="114"/>
      <c r="C12" s="99"/>
      <c r="D12" s="100"/>
      <c r="E12" s="97" t="s">
        <v>165</v>
      </c>
      <c r="F12" s="98"/>
      <c r="G12" s="169" t="s">
        <v>166</v>
      </c>
      <c r="H12" s="9">
        <v>0.40665509259259264</v>
      </c>
      <c r="I12" s="105" t="s">
        <v>284</v>
      </c>
      <c r="J12" s="92"/>
      <c r="K12" s="92"/>
      <c r="L12" s="38">
        <v>0.5693287037037037</v>
      </c>
      <c r="M12" s="160" t="s">
        <v>299</v>
      </c>
      <c r="N12" s="92"/>
      <c r="O12" s="108"/>
      <c r="P12" s="89"/>
      <c r="Q12" s="81"/>
      <c r="R12" s="158" t="s">
        <v>307</v>
      </c>
    </row>
    <row r="13" spans="1:18" s="14" customFormat="1" ht="14.25" customHeight="1" thickBot="1">
      <c r="A13" s="112"/>
      <c r="B13" s="115"/>
      <c r="C13" s="125" t="s">
        <v>167</v>
      </c>
      <c r="D13" s="126"/>
      <c r="E13" s="46" t="s">
        <v>12</v>
      </c>
      <c r="F13" s="47">
        <v>2004</v>
      </c>
      <c r="G13" s="175"/>
      <c r="H13" s="2">
        <f>H12-H11</f>
        <v>0.01019675925925928</v>
      </c>
      <c r="I13" s="106"/>
      <c r="J13" s="93"/>
      <c r="K13" s="93"/>
      <c r="L13" s="50">
        <f>L12-L11</f>
        <v>0.016423611111111125</v>
      </c>
      <c r="M13" s="161"/>
      <c r="N13" s="93"/>
      <c r="O13" s="109"/>
      <c r="P13" s="90"/>
      <c r="Q13" s="82"/>
      <c r="R13" s="159"/>
    </row>
    <row r="14" spans="1:18" s="14" customFormat="1" ht="14.25" customHeight="1">
      <c r="A14" s="110">
        <v>1</v>
      </c>
      <c r="B14" s="113">
        <v>13</v>
      </c>
      <c r="C14" s="123">
        <v>28488</v>
      </c>
      <c r="D14" s="124"/>
      <c r="E14" s="39"/>
      <c r="F14" s="40" t="s">
        <v>145</v>
      </c>
      <c r="G14" s="118" t="s">
        <v>146</v>
      </c>
      <c r="H14" s="11">
        <v>0.3020833333333333</v>
      </c>
      <c r="I14" s="12">
        <f>H16-H14</f>
        <v>0.13298611111111114</v>
      </c>
      <c r="J14" s="91">
        <f>I14/"01:00:00"</f>
        <v>3.1916666666666673</v>
      </c>
      <c r="K14" s="91" t="e">
        <f>#REF!/"01:00:00"</f>
        <v>#REF!</v>
      </c>
      <c r="L14" s="5">
        <f>H16+TIME(0,40,0)</f>
        <v>0.46284722222222224</v>
      </c>
      <c r="M14" s="4">
        <f>L15-L14</f>
        <v>0.13581018518518523</v>
      </c>
      <c r="N14" s="91">
        <f>M14/"01:00:00"</f>
        <v>3.2594444444444455</v>
      </c>
      <c r="O14" s="107">
        <f>I14+M14</f>
        <v>0.26879629629629637</v>
      </c>
      <c r="P14" s="88">
        <f>60/Q14</f>
        <v>9.300723389596966</v>
      </c>
      <c r="Q14" s="87">
        <f>O14/"01:00:00"</f>
        <v>6.451111111111113</v>
      </c>
      <c r="R14" s="62"/>
    </row>
    <row r="15" spans="1:18" s="14" customFormat="1" ht="14.25" customHeight="1">
      <c r="A15" s="111"/>
      <c r="B15" s="114"/>
      <c r="C15" s="99" t="s">
        <v>91</v>
      </c>
      <c r="D15" s="100"/>
      <c r="E15" s="99" t="s">
        <v>147</v>
      </c>
      <c r="F15" s="100"/>
      <c r="G15" s="119"/>
      <c r="H15" s="6">
        <v>0.42667824074074073</v>
      </c>
      <c r="I15" s="7">
        <f>30/J14</f>
        <v>9.399477806788509</v>
      </c>
      <c r="J15" s="92"/>
      <c r="K15" s="92"/>
      <c r="L15" s="37">
        <v>0.5986574074074075</v>
      </c>
      <c r="M15" s="49">
        <f>30/N14</f>
        <v>9.204022498721661</v>
      </c>
      <c r="N15" s="92"/>
      <c r="O15" s="108"/>
      <c r="P15" s="89"/>
      <c r="Q15" s="81"/>
      <c r="R15" s="69"/>
    </row>
    <row r="16" spans="1:18" s="14" customFormat="1" ht="14.25" customHeight="1">
      <c r="A16" s="111"/>
      <c r="B16" s="114"/>
      <c r="C16" s="99"/>
      <c r="D16" s="100"/>
      <c r="E16" s="99" t="s">
        <v>148</v>
      </c>
      <c r="F16" s="100"/>
      <c r="G16" s="103" t="s">
        <v>92</v>
      </c>
      <c r="H16" s="9">
        <v>0.43506944444444445</v>
      </c>
      <c r="I16" s="105" t="s">
        <v>287</v>
      </c>
      <c r="J16" s="92"/>
      <c r="K16" s="92"/>
      <c r="L16" s="38">
        <v>0.6085648148148148</v>
      </c>
      <c r="M16" s="160" t="s">
        <v>304</v>
      </c>
      <c r="N16" s="92"/>
      <c r="O16" s="108"/>
      <c r="P16" s="89"/>
      <c r="Q16" s="81"/>
      <c r="R16" s="158" t="s">
        <v>282</v>
      </c>
    </row>
    <row r="17" spans="1:18" s="14" customFormat="1" ht="14.25" customHeight="1" thickBot="1">
      <c r="A17" s="112"/>
      <c r="B17" s="115"/>
      <c r="C17" s="125" t="s">
        <v>93</v>
      </c>
      <c r="D17" s="126"/>
      <c r="E17" s="34" t="s">
        <v>149</v>
      </c>
      <c r="F17" s="35">
        <v>2011</v>
      </c>
      <c r="G17" s="104"/>
      <c r="H17" s="2">
        <f>H16-H15</f>
        <v>0.00839120370370372</v>
      </c>
      <c r="I17" s="106"/>
      <c r="J17" s="93"/>
      <c r="K17" s="93"/>
      <c r="L17" s="50">
        <f>L16-L15</f>
        <v>0.009907407407407365</v>
      </c>
      <c r="M17" s="161"/>
      <c r="N17" s="93"/>
      <c r="O17" s="109"/>
      <c r="P17" s="90"/>
      <c r="Q17" s="82"/>
      <c r="R17" s="159"/>
    </row>
    <row r="18" spans="1:18" s="14" customFormat="1" ht="14.25" customHeight="1">
      <c r="A18" s="110">
        <v>1</v>
      </c>
      <c r="B18" s="113">
        <v>16</v>
      </c>
      <c r="C18" s="123"/>
      <c r="D18" s="124"/>
      <c r="E18" s="39">
        <v>53149</v>
      </c>
      <c r="F18" s="40" t="s">
        <v>137</v>
      </c>
      <c r="G18" s="118" t="s">
        <v>99</v>
      </c>
      <c r="H18" s="11">
        <v>0.3020833333333333</v>
      </c>
      <c r="I18" s="12">
        <f>H20-H18</f>
        <v>0.1307870370370371</v>
      </c>
      <c r="J18" s="91">
        <f>I18/"01:00:00"</f>
        <v>3.13888888888889</v>
      </c>
      <c r="K18" s="91" t="e">
        <f>#REF!/"01:00:00"</f>
        <v>#REF!</v>
      </c>
      <c r="L18" s="5">
        <f>H20+TIME(0,40,0)</f>
        <v>0.4606481481481482</v>
      </c>
      <c r="M18" s="4">
        <f>L19-L18</f>
        <v>0.13803240740740735</v>
      </c>
      <c r="N18" s="91">
        <f>M18/"01:00:00"</f>
        <v>3.3127777777777765</v>
      </c>
      <c r="O18" s="107">
        <f>I18+M18</f>
        <v>0.26881944444444444</v>
      </c>
      <c r="P18" s="88">
        <f>60/Q18</f>
        <v>9.299922500645827</v>
      </c>
      <c r="Q18" s="87">
        <f>O18/"01:00:00"</f>
        <v>6.451666666666667</v>
      </c>
      <c r="R18" s="62" t="s">
        <v>184</v>
      </c>
    </row>
    <row r="19" spans="1:18" s="14" customFormat="1" ht="14.25" customHeight="1">
      <c r="A19" s="111"/>
      <c r="B19" s="114"/>
      <c r="C19" s="99" t="s">
        <v>158</v>
      </c>
      <c r="D19" s="100"/>
      <c r="E19" s="99" t="s">
        <v>159</v>
      </c>
      <c r="F19" s="100"/>
      <c r="G19" s="119"/>
      <c r="H19" s="6">
        <v>0.42690972222222223</v>
      </c>
      <c r="I19" s="7">
        <f>30/J18</f>
        <v>9.5575221238938</v>
      </c>
      <c r="J19" s="92"/>
      <c r="K19" s="92"/>
      <c r="L19" s="37">
        <v>0.5986805555555555</v>
      </c>
      <c r="M19" s="49">
        <f>30/N18</f>
        <v>9.055844373637434</v>
      </c>
      <c r="N19" s="92"/>
      <c r="O19" s="108"/>
      <c r="P19" s="89"/>
      <c r="Q19" s="81"/>
      <c r="R19" s="69"/>
    </row>
    <row r="20" spans="1:18" s="14" customFormat="1" ht="14.25" customHeight="1">
      <c r="A20" s="111"/>
      <c r="B20" s="114"/>
      <c r="C20" s="99"/>
      <c r="D20" s="100"/>
      <c r="E20" s="101" t="s">
        <v>160</v>
      </c>
      <c r="F20" s="102"/>
      <c r="G20" s="103" t="s">
        <v>29</v>
      </c>
      <c r="H20" s="9">
        <v>0.4328703703703704</v>
      </c>
      <c r="I20" s="105" t="s">
        <v>284</v>
      </c>
      <c r="J20" s="92"/>
      <c r="K20" s="92"/>
      <c r="L20" s="38">
        <v>0.6066550925925925</v>
      </c>
      <c r="M20" s="160" t="s">
        <v>301</v>
      </c>
      <c r="N20" s="92"/>
      <c r="O20" s="108"/>
      <c r="P20" s="89"/>
      <c r="Q20" s="81"/>
      <c r="R20" s="158" t="s">
        <v>282</v>
      </c>
    </row>
    <row r="21" spans="1:18" s="14" customFormat="1" ht="14.25" customHeight="1" thickBot="1">
      <c r="A21" s="112"/>
      <c r="B21" s="115"/>
      <c r="C21" s="125" t="s">
        <v>161</v>
      </c>
      <c r="D21" s="126"/>
      <c r="E21" s="34" t="s">
        <v>12</v>
      </c>
      <c r="F21" s="35">
        <v>2001</v>
      </c>
      <c r="G21" s="104"/>
      <c r="H21" s="2">
        <f>H20-H19</f>
        <v>0.005960648148148173</v>
      </c>
      <c r="I21" s="106"/>
      <c r="J21" s="93"/>
      <c r="K21" s="93"/>
      <c r="L21" s="50">
        <f>L20-L19</f>
        <v>0.007974537037036988</v>
      </c>
      <c r="M21" s="161"/>
      <c r="N21" s="93"/>
      <c r="O21" s="109"/>
      <c r="P21" s="90"/>
      <c r="Q21" s="82"/>
      <c r="R21" s="159"/>
    </row>
    <row r="22" spans="1:18" s="14" customFormat="1" ht="14.25" customHeight="1">
      <c r="A22" s="110">
        <v>1</v>
      </c>
      <c r="B22" s="113">
        <v>14</v>
      </c>
      <c r="C22" s="123">
        <v>29708</v>
      </c>
      <c r="D22" s="124"/>
      <c r="E22" s="39"/>
      <c r="F22" s="42" t="s">
        <v>150</v>
      </c>
      <c r="G22" s="118" t="s">
        <v>94</v>
      </c>
      <c r="H22" s="11">
        <v>0.3020833333333333</v>
      </c>
      <c r="I22" s="12">
        <f>H24-H22</f>
        <v>0.13055555555555554</v>
      </c>
      <c r="J22" s="91">
        <f>I22/"01:00:00"</f>
        <v>3.133333333333333</v>
      </c>
      <c r="K22" s="91" t="e">
        <f>#REF!/"01:00:00"</f>
        <v>#REF!</v>
      </c>
      <c r="L22" s="5">
        <f>H24+TIME(0,40,0)</f>
        <v>0.46041666666666664</v>
      </c>
      <c r="M22" s="4">
        <f>L23-L22</f>
        <v>0.1382870370370371</v>
      </c>
      <c r="N22" s="91">
        <f>M22/"01:00:00"</f>
        <v>3.3188888888888903</v>
      </c>
      <c r="O22" s="107">
        <f>I22+M22</f>
        <v>0.26884259259259263</v>
      </c>
      <c r="P22" s="88">
        <f>60/Q22</f>
        <v>9.299121749612535</v>
      </c>
      <c r="Q22" s="87">
        <f>O22/"01:00:00"</f>
        <v>6.452222222222224</v>
      </c>
      <c r="R22" s="62" t="s">
        <v>184</v>
      </c>
    </row>
    <row r="23" spans="1:18" s="14" customFormat="1" ht="14.25" customHeight="1">
      <c r="A23" s="111"/>
      <c r="B23" s="114"/>
      <c r="C23" s="99" t="s">
        <v>151</v>
      </c>
      <c r="D23" s="100"/>
      <c r="E23" s="99" t="s">
        <v>152</v>
      </c>
      <c r="F23" s="100"/>
      <c r="G23" s="119"/>
      <c r="H23" s="6">
        <v>0.4270023148148148</v>
      </c>
      <c r="I23" s="7">
        <f>30/J22</f>
        <v>9.574468085106384</v>
      </c>
      <c r="J23" s="92"/>
      <c r="K23" s="92"/>
      <c r="L23" s="37">
        <v>0.5987037037037037</v>
      </c>
      <c r="M23" s="49">
        <f>30/N22</f>
        <v>9.039169735520586</v>
      </c>
      <c r="N23" s="92"/>
      <c r="O23" s="108"/>
      <c r="P23" s="89"/>
      <c r="Q23" s="81"/>
      <c r="R23" s="69"/>
    </row>
    <row r="24" spans="1:18" s="14" customFormat="1" ht="14.25" customHeight="1">
      <c r="A24" s="111"/>
      <c r="B24" s="114"/>
      <c r="C24" s="99"/>
      <c r="D24" s="100"/>
      <c r="E24" s="101" t="s">
        <v>153</v>
      </c>
      <c r="F24" s="102"/>
      <c r="G24" s="103" t="s">
        <v>29</v>
      </c>
      <c r="H24" s="9">
        <v>0.43263888888888885</v>
      </c>
      <c r="I24" s="105" t="s">
        <v>280</v>
      </c>
      <c r="J24" s="92"/>
      <c r="K24" s="92"/>
      <c r="L24" s="38">
        <v>0.6085648148148148</v>
      </c>
      <c r="M24" s="160" t="s">
        <v>303</v>
      </c>
      <c r="N24" s="92"/>
      <c r="O24" s="108"/>
      <c r="P24" s="89"/>
      <c r="Q24" s="81"/>
      <c r="R24" s="158" t="s">
        <v>282</v>
      </c>
    </row>
    <row r="25" spans="1:18" s="14" customFormat="1" ht="14.25" customHeight="1" thickBot="1">
      <c r="A25" s="112"/>
      <c r="B25" s="115"/>
      <c r="C25" s="125" t="s">
        <v>154</v>
      </c>
      <c r="D25" s="126"/>
      <c r="E25" s="34" t="s">
        <v>12</v>
      </c>
      <c r="F25" s="35">
        <v>2008</v>
      </c>
      <c r="G25" s="104"/>
      <c r="H25" s="2">
        <f>H24-H23</f>
        <v>0.00563657407407403</v>
      </c>
      <c r="I25" s="106"/>
      <c r="J25" s="93"/>
      <c r="K25" s="93"/>
      <c r="L25" s="50">
        <f>L24-L23</f>
        <v>0.009861111111111098</v>
      </c>
      <c r="M25" s="161"/>
      <c r="N25" s="93"/>
      <c r="O25" s="109"/>
      <c r="P25" s="90"/>
      <c r="Q25" s="82"/>
      <c r="R25" s="159"/>
    </row>
    <row r="26" spans="1:18" s="14" customFormat="1" ht="13.5" customHeight="1">
      <c r="A26" s="110">
        <v>1</v>
      </c>
      <c r="B26" s="113">
        <v>10</v>
      </c>
      <c r="C26" s="123"/>
      <c r="D26" s="124"/>
      <c r="E26" s="43"/>
      <c r="F26" s="40" t="s">
        <v>131</v>
      </c>
      <c r="G26" s="118" t="s">
        <v>132</v>
      </c>
      <c r="H26" s="11">
        <v>0.3020833333333333</v>
      </c>
      <c r="I26" s="12">
        <f>H28-H26</f>
        <v>0.13385416666666666</v>
      </c>
      <c r="J26" s="91">
        <f>I26/"01:00:00"</f>
        <v>3.2125</v>
      </c>
      <c r="K26" s="91" t="e">
        <f>#REF!/"01:00:00"</f>
        <v>#REF!</v>
      </c>
      <c r="L26" s="5">
        <f>H28+TIME(0,40,0)</f>
        <v>0.46371527777777777</v>
      </c>
      <c r="M26" s="4">
        <f>L27-L26</f>
        <v>0.13501157407407405</v>
      </c>
      <c r="N26" s="91">
        <f>M26/"01:00:00"</f>
        <v>3.240277777777777</v>
      </c>
      <c r="O26" s="107">
        <f>I26+M26</f>
        <v>0.2688657407407407</v>
      </c>
      <c r="P26" s="88">
        <f>60/Q26</f>
        <v>9.298321136461473</v>
      </c>
      <c r="Q26" s="87">
        <f>O26/"01:00:00"</f>
        <v>6.4527777777777775</v>
      </c>
      <c r="R26" s="62" t="s">
        <v>184</v>
      </c>
    </row>
    <row r="27" spans="1:18" s="14" customFormat="1" ht="13.5" customHeight="1">
      <c r="A27" s="111"/>
      <c r="B27" s="114"/>
      <c r="C27" s="99" t="s">
        <v>133</v>
      </c>
      <c r="D27" s="100"/>
      <c r="E27" s="99" t="s">
        <v>134</v>
      </c>
      <c r="F27" s="100"/>
      <c r="G27" s="119"/>
      <c r="H27" s="6">
        <v>0.4269444444444444</v>
      </c>
      <c r="I27" s="7">
        <f>30/J26</f>
        <v>9.33852140077821</v>
      </c>
      <c r="J27" s="92"/>
      <c r="K27" s="92"/>
      <c r="L27" s="37">
        <v>0.5987268518518518</v>
      </c>
      <c r="M27" s="49">
        <f>30/N26</f>
        <v>9.258465495070727</v>
      </c>
      <c r="N27" s="92"/>
      <c r="O27" s="108"/>
      <c r="P27" s="89"/>
      <c r="Q27" s="81"/>
      <c r="R27" s="69"/>
    </row>
    <row r="28" spans="1:21" s="14" customFormat="1" ht="13.5" customHeight="1">
      <c r="A28" s="111"/>
      <c r="B28" s="114"/>
      <c r="C28" s="99"/>
      <c r="D28" s="100"/>
      <c r="E28" s="99" t="s">
        <v>135</v>
      </c>
      <c r="F28" s="100"/>
      <c r="G28" s="103" t="s">
        <v>97</v>
      </c>
      <c r="H28" s="9">
        <v>0.4359375</v>
      </c>
      <c r="I28" s="105" t="s">
        <v>286</v>
      </c>
      <c r="J28" s="92"/>
      <c r="K28" s="92"/>
      <c r="L28" s="38">
        <v>0.6051504629629629</v>
      </c>
      <c r="M28" s="160" t="s">
        <v>300</v>
      </c>
      <c r="N28" s="92"/>
      <c r="O28" s="108"/>
      <c r="P28" s="89"/>
      <c r="Q28" s="81"/>
      <c r="R28" s="158" t="s">
        <v>282</v>
      </c>
      <c r="U28" s="13"/>
    </row>
    <row r="29" spans="1:18" s="14" customFormat="1" ht="14.25" customHeight="1" thickBot="1">
      <c r="A29" s="112"/>
      <c r="B29" s="115"/>
      <c r="C29" s="125" t="s">
        <v>136</v>
      </c>
      <c r="D29" s="126"/>
      <c r="E29" s="34" t="s">
        <v>105</v>
      </c>
      <c r="F29" s="35">
        <v>2009</v>
      </c>
      <c r="G29" s="104"/>
      <c r="H29" s="2">
        <f>H28-H27</f>
        <v>0.008993055555555574</v>
      </c>
      <c r="I29" s="106"/>
      <c r="J29" s="93"/>
      <c r="K29" s="93"/>
      <c r="L29" s="50">
        <f>L28-L27</f>
        <v>0.006423611111111116</v>
      </c>
      <c r="M29" s="161"/>
      <c r="N29" s="93"/>
      <c r="O29" s="109"/>
      <c r="P29" s="90"/>
      <c r="Q29" s="82"/>
      <c r="R29" s="159"/>
    </row>
    <row r="30" spans="1:18" s="14" customFormat="1" ht="14.25" customHeight="1">
      <c r="A30" s="110">
        <v>1</v>
      </c>
      <c r="B30" s="113">
        <v>11</v>
      </c>
      <c r="C30" s="123">
        <v>29730</v>
      </c>
      <c r="D30" s="124"/>
      <c r="E30" s="39">
        <v>55147</v>
      </c>
      <c r="F30" s="42" t="s">
        <v>137</v>
      </c>
      <c r="G30" s="118" t="s">
        <v>99</v>
      </c>
      <c r="H30" s="11">
        <v>0.3020833333333333</v>
      </c>
      <c r="I30" s="12">
        <f>H32-H30</f>
        <v>0.13385416666666666</v>
      </c>
      <c r="J30" s="91">
        <f>I30/"01:00:00"</f>
        <v>3.2125</v>
      </c>
      <c r="K30" s="91" t="e">
        <f>#REF!/"01:00:00"</f>
        <v>#REF!</v>
      </c>
      <c r="L30" s="5">
        <f>H32+TIME(0,40,0)</f>
        <v>0.46371527777777777</v>
      </c>
      <c r="M30" s="4">
        <f>L31-L30</f>
        <v>0.13503472222222224</v>
      </c>
      <c r="N30" s="91">
        <f>M30/"01:00:00"</f>
        <v>3.2408333333333337</v>
      </c>
      <c r="O30" s="107">
        <f>I30+M30</f>
        <v>0.2688888888888889</v>
      </c>
      <c r="P30" s="88">
        <f>60/Q30</f>
        <v>9.297520661157023</v>
      </c>
      <c r="Q30" s="87">
        <f>O30/"01:00:00"</f>
        <v>6.453333333333334</v>
      </c>
      <c r="R30" s="62" t="s">
        <v>95</v>
      </c>
    </row>
    <row r="31" spans="1:18" s="14" customFormat="1" ht="14.25" customHeight="1">
      <c r="A31" s="111"/>
      <c r="B31" s="114"/>
      <c r="C31" s="99" t="s">
        <v>138</v>
      </c>
      <c r="D31" s="100"/>
      <c r="E31" s="99" t="s">
        <v>139</v>
      </c>
      <c r="F31" s="100"/>
      <c r="G31" s="119"/>
      <c r="H31" s="6">
        <v>0.42701388888888886</v>
      </c>
      <c r="I31" s="7">
        <f>30/J30</f>
        <v>9.33852140077821</v>
      </c>
      <c r="J31" s="92"/>
      <c r="K31" s="92"/>
      <c r="L31" s="37">
        <v>0.59875</v>
      </c>
      <c r="M31" s="49">
        <f>30/N30</f>
        <v>9.256878374903573</v>
      </c>
      <c r="N31" s="92"/>
      <c r="O31" s="108"/>
      <c r="P31" s="89"/>
      <c r="Q31" s="81"/>
      <c r="R31" s="69" t="s">
        <v>183</v>
      </c>
    </row>
    <row r="32" spans="1:18" s="14" customFormat="1" ht="14.25" customHeight="1">
      <c r="A32" s="111"/>
      <c r="B32" s="114"/>
      <c r="C32" s="99"/>
      <c r="D32" s="100"/>
      <c r="E32" s="99" t="s">
        <v>140</v>
      </c>
      <c r="F32" s="100"/>
      <c r="G32" s="103" t="s">
        <v>141</v>
      </c>
      <c r="H32" s="9">
        <v>0.4359375</v>
      </c>
      <c r="I32" s="105" t="s">
        <v>280</v>
      </c>
      <c r="J32" s="92"/>
      <c r="K32" s="92"/>
      <c r="L32" s="38">
        <v>0.6110532407407407</v>
      </c>
      <c r="M32" s="160" t="s">
        <v>305</v>
      </c>
      <c r="N32" s="92"/>
      <c r="O32" s="108"/>
      <c r="P32" s="89"/>
      <c r="Q32" s="81"/>
      <c r="R32" s="158" t="s">
        <v>308</v>
      </c>
    </row>
    <row r="33" spans="1:18" s="14" customFormat="1" ht="13.5" customHeight="1" thickBot="1">
      <c r="A33" s="112"/>
      <c r="B33" s="115"/>
      <c r="C33" s="125" t="s">
        <v>142</v>
      </c>
      <c r="D33" s="126"/>
      <c r="E33" s="34" t="s">
        <v>143</v>
      </c>
      <c r="F33" s="35">
        <v>2007</v>
      </c>
      <c r="G33" s="104"/>
      <c r="H33" s="2">
        <f>H32-H31</f>
        <v>0.008923611111111118</v>
      </c>
      <c r="I33" s="106"/>
      <c r="J33" s="93"/>
      <c r="K33" s="93"/>
      <c r="L33" s="50">
        <f>L32-L31</f>
        <v>0.01230324074074074</v>
      </c>
      <c r="M33" s="161"/>
      <c r="N33" s="93"/>
      <c r="O33" s="109"/>
      <c r="P33" s="90"/>
      <c r="Q33" s="82"/>
      <c r="R33" s="159"/>
    </row>
    <row r="34" spans="1:18" s="14" customFormat="1" ht="14.25" customHeight="1">
      <c r="A34" s="110">
        <v>1</v>
      </c>
      <c r="B34" s="113">
        <v>15</v>
      </c>
      <c r="C34" s="123">
        <v>29720</v>
      </c>
      <c r="D34" s="124"/>
      <c r="E34" s="44">
        <v>27563</v>
      </c>
      <c r="F34" s="42" t="s">
        <v>27</v>
      </c>
      <c r="G34" s="118" t="s">
        <v>28</v>
      </c>
      <c r="H34" s="11">
        <v>0.3020833333333333</v>
      </c>
      <c r="I34" s="12">
        <f>H36-H34</f>
        <v>0.12997685185185182</v>
      </c>
      <c r="J34" s="91">
        <f>I34/"01:00:00"</f>
        <v>3.1194444444444436</v>
      </c>
      <c r="K34" s="91" t="e">
        <f>#REF!/"01:00:00"</f>
        <v>#REF!</v>
      </c>
      <c r="L34" s="5">
        <f>H36+TIME(0,40,0)</f>
        <v>0.4598379629629629</v>
      </c>
      <c r="M34" s="4">
        <f>L35-L34</f>
        <v>0.13892361111111112</v>
      </c>
      <c r="N34" s="91">
        <f>M34/"01:00:00"</f>
        <v>3.334166666666667</v>
      </c>
      <c r="O34" s="107">
        <f>I34+M34</f>
        <v>0.26890046296296294</v>
      </c>
      <c r="P34" s="88">
        <f>60/Q34</f>
        <v>9.297120475186158</v>
      </c>
      <c r="Q34" s="87">
        <f>O34/"01:00:00"</f>
        <v>6.453611111111111</v>
      </c>
      <c r="R34" s="62" t="s">
        <v>95</v>
      </c>
    </row>
    <row r="35" spans="1:18" s="14" customFormat="1" ht="14.25" customHeight="1">
      <c r="A35" s="111"/>
      <c r="B35" s="114"/>
      <c r="C35" s="99" t="s">
        <v>104</v>
      </c>
      <c r="D35" s="100"/>
      <c r="E35" s="99" t="s">
        <v>155</v>
      </c>
      <c r="F35" s="100"/>
      <c r="G35" s="119"/>
      <c r="H35" s="6">
        <v>0.42703703703703705</v>
      </c>
      <c r="I35" s="7">
        <f>30/J34</f>
        <v>9.617097061442568</v>
      </c>
      <c r="J35" s="92"/>
      <c r="K35" s="92"/>
      <c r="L35" s="37">
        <v>0.598761574074074</v>
      </c>
      <c r="M35" s="49">
        <f>30/N34</f>
        <v>8.997750562359409</v>
      </c>
      <c r="N35" s="92"/>
      <c r="O35" s="108"/>
      <c r="P35" s="89"/>
      <c r="Q35" s="81"/>
      <c r="R35" s="69" t="s">
        <v>183</v>
      </c>
    </row>
    <row r="36" spans="1:18" s="14" customFormat="1" ht="14.25" customHeight="1">
      <c r="A36" s="111"/>
      <c r="B36" s="114"/>
      <c r="C36" s="99"/>
      <c r="D36" s="100"/>
      <c r="E36" s="101" t="s">
        <v>156</v>
      </c>
      <c r="F36" s="102"/>
      <c r="G36" s="103" t="s">
        <v>97</v>
      </c>
      <c r="H36" s="9">
        <v>0.43206018518518513</v>
      </c>
      <c r="I36" s="105" t="s">
        <v>285</v>
      </c>
      <c r="J36" s="92"/>
      <c r="K36" s="92"/>
      <c r="L36" s="38">
        <v>0.6064814814814815</v>
      </c>
      <c r="M36" s="160" t="s">
        <v>301</v>
      </c>
      <c r="N36" s="92"/>
      <c r="O36" s="108"/>
      <c r="P36" s="89"/>
      <c r="Q36" s="81"/>
      <c r="R36" s="158" t="s">
        <v>309</v>
      </c>
    </row>
    <row r="37" spans="1:18" s="14" customFormat="1" ht="14.25" customHeight="1" thickBot="1">
      <c r="A37" s="112"/>
      <c r="B37" s="115"/>
      <c r="C37" s="125" t="s">
        <v>157</v>
      </c>
      <c r="D37" s="126"/>
      <c r="E37" s="34" t="s">
        <v>30</v>
      </c>
      <c r="F37" s="35">
        <v>1994</v>
      </c>
      <c r="G37" s="104"/>
      <c r="H37" s="2">
        <f>H36-H35</f>
        <v>0.005023148148148082</v>
      </c>
      <c r="I37" s="106"/>
      <c r="J37" s="93"/>
      <c r="K37" s="93"/>
      <c r="L37" s="50">
        <f>L36-L35</f>
        <v>0.007719907407407467</v>
      </c>
      <c r="M37" s="161"/>
      <c r="N37" s="93"/>
      <c r="O37" s="109"/>
      <c r="P37" s="90"/>
      <c r="Q37" s="82"/>
      <c r="R37" s="159"/>
    </row>
    <row r="38" spans="1:18" s="14" customFormat="1" ht="14.25" customHeight="1">
      <c r="A38" s="110">
        <v>1</v>
      </c>
      <c r="B38" s="113">
        <v>19</v>
      </c>
      <c r="C38" s="123">
        <v>27516</v>
      </c>
      <c r="D38" s="124"/>
      <c r="E38" s="44"/>
      <c r="F38" s="42" t="s">
        <v>171</v>
      </c>
      <c r="G38" s="164" t="s">
        <v>50</v>
      </c>
      <c r="H38" s="11">
        <v>0.3020833333333333</v>
      </c>
      <c r="I38" s="12">
        <f>H40-H38</f>
        <v>0.13171296296296298</v>
      </c>
      <c r="J38" s="91">
        <f>I38/"01:00:00"</f>
        <v>3.1611111111111114</v>
      </c>
      <c r="K38" s="91" t="e">
        <f>#REF!/"01:00:00"</f>
        <v>#REF!</v>
      </c>
      <c r="L38" s="5">
        <f>H40+TIME(0,40,0)</f>
        <v>0.4615740740740741</v>
      </c>
      <c r="M38" s="4">
        <f>L39-L38</f>
        <v>0.1392708333333333</v>
      </c>
      <c r="N38" s="91">
        <f>M38/"01:00:00"</f>
        <v>3.342499999999999</v>
      </c>
      <c r="O38" s="107">
        <f>I38+M38</f>
        <v>0.27098379629629626</v>
      </c>
      <c r="P38" s="88">
        <f>60/Q38</f>
        <v>9.225643873061975</v>
      </c>
      <c r="Q38" s="87">
        <f>O38/"01:00:00"</f>
        <v>6.503611111111111</v>
      </c>
      <c r="R38" s="62"/>
    </row>
    <row r="39" spans="1:18" s="14" customFormat="1" ht="14.25" customHeight="1">
      <c r="A39" s="111"/>
      <c r="B39" s="114"/>
      <c r="C39" s="99" t="s">
        <v>172</v>
      </c>
      <c r="D39" s="100"/>
      <c r="E39" s="99" t="s">
        <v>87</v>
      </c>
      <c r="F39" s="100"/>
      <c r="G39" s="165"/>
      <c r="H39" s="6">
        <v>0.4270833333333333</v>
      </c>
      <c r="I39" s="7">
        <f>30/J38</f>
        <v>9.490333919156415</v>
      </c>
      <c r="J39" s="92"/>
      <c r="K39" s="92"/>
      <c r="L39" s="37">
        <v>0.6008449074074074</v>
      </c>
      <c r="M39" s="49">
        <f>30/N38</f>
        <v>8.975317875841439</v>
      </c>
      <c r="N39" s="92"/>
      <c r="O39" s="108"/>
      <c r="P39" s="89"/>
      <c r="Q39" s="81"/>
      <c r="R39" s="69"/>
    </row>
    <row r="40" spans="1:18" s="14" customFormat="1" ht="14.25" customHeight="1">
      <c r="A40" s="111"/>
      <c r="B40" s="114"/>
      <c r="C40" s="99"/>
      <c r="D40" s="100"/>
      <c r="E40" s="101" t="s">
        <v>173</v>
      </c>
      <c r="F40" s="102"/>
      <c r="G40" s="166" t="s">
        <v>174</v>
      </c>
      <c r="H40" s="9">
        <v>0.4337962962962963</v>
      </c>
      <c r="I40" s="105" t="s">
        <v>280</v>
      </c>
      <c r="J40" s="92"/>
      <c r="K40" s="92"/>
      <c r="L40" s="38">
        <v>0.6078703703703704</v>
      </c>
      <c r="M40" s="160" t="s">
        <v>302</v>
      </c>
      <c r="N40" s="92"/>
      <c r="O40" s="108"/>
      <c r="P40" s="89"/>
      <c r="Q40" s="81"/>
      <c r="R40" s="158" t="s">
        <v>282</v>
      </c>
    </row>
    <row r="41" spans="1:18" s="14" customFormat="1" ht="14.25" customHeight="1" thickBot="1">
      <c r="A41" s="112"/>
      <c r="B41" s="115"/>
      <c r="C41" s="125" t="s">
        <v>175</v>
      </c>
      <c r="D41" s="126"/>
      <c r="E41" s="34" t="s">
        <v>176</v>
      </c>
      <c r="F41" s="35">
        <v>2009</v>
      </c>
      <c r="G41" s="167"/>
      <c r="H41" s="2">
        <f>H40-H39</f>
        <v>0.006712962962962976</v>
      </c>
      <c r="I41" s="106"/>
      <c r="J41" s="93"/>
      <c r="K41" s="93"/>
      <c r="L41" s="50">
        <f>L40-L39</f>
        <v>0.007025462962963025</v>
      </c>
      <c r="M41" s="161"/>
      <c r="N41" s="93"/>
      <c r="O41" s="109"/>
      <c r="P41" s="90"/>
      <c r="Q41" s="82"/>
      <c r="R41" s="159"/>
    </row>
    <row r="42" spans="1:18" s="14" customFormat="1" ht="14.25" customHeight="1">
      <c r="A42" s="110">
        <v>1</v>
      </c>
      <c r="B42" s="113">
        <v>20</v>
      </c>
      <c r="C42" s="123">
        <v>29630</v>
      </c>
      <c r="D42" s="124"/>
      <c r="E42" s="44">
        <v>55089</v>
      </c>
      <c r="F42" s="42" t="s">
        <v>177</v>
      </c>
      <c r="G42" s="168" t="s">
        <v>50</v>
      </c>
      <c r="H42" s="11">
        <v>0.3020833333333333</v>
      </c>
      <c r="I42" s="12">
        <f>H44-H42</f>
        <v>0.13506944444444446</v>
      </c>
      <c r="J42" s="91">
        <f>I42/"01:00:00"</f>
        <v>3.241666666666667</v>
      </c>
      <c r="K42" s="91" t="e">
        <f>#REF!/"01:00:00"</f>
        <v>#REF!</v>
      </c>
      <c r="L42" s="5">
        <f>H44+TIME(0,40,0)</f>
        <v>0.46493055555555557</v>
      </c>
      <c r="M42" s="4">
        <f>L43-L42</f>
        <v>0.1360763888888889</v>
      </c>
      <c r="N42" s="91">
        <f>M42/"01:00:00"</f>
        <v>3.2658333333333336</v>
      </c>
      <c r="O42" s="107">
        <f>I42+M42</f>
        <v>0.27114583333333336</v>
      </c>
      <c r="P42" s="88">
        <f>60/Q42</f>
        <v>9.220130618517095</v>
      </c>
      <c r="Q42" s="87">
        <f>O42/"01:00:00"</f>
        <v>6.507500000000001</v>
      </c>
      <c r="R42" s="62" t="s">
        <v>95</v>
      </c>
    </row>
    <row r="43" spans="1:18" s="14" customFormat="1" ht="14.25" customHeight="1">
      <c r="A43" s="111"/>
      <c r="B43" s="114"/>
      <c r="C43" s="99" t="s">
        <v>178</v>
      </c>
      <c r="D43" s="100"/>
      <c r="E43" s="99" t="s">
        <v>179</v>
      </c>
      <c r="F43" s="100"/>
      <c r="G43" s="169"/>
      <c r="H43" s="6">
        <v>0.42042824074074076</v>
      </c>
      <c r="I43" s="7">
        <f>30/J42</f>
        <v>9.254498714652955</v>
      </c>
      <c r="J43" s="92"/>
      <c r="K43" s="92"/>
      <c r="L43" s="37">
        <v>0.6010069444444445</v>
      </c>
      <c r="M43" s="49">
        <f>30/N42</f>
        <v>9.186016841030874</v>
      </c>
      <c r="N43" s="92"/>
      <c r="O43" s="108"/>
      <c r="P43" s="89"/>
      <c r="Q43" s="81"/>
      <c r="R43" s="69"/>
    </row>
    <row r="44" spans="1:18" s="14" customFormat="1" ht="14.25" customHeight="1">
      <c r="A44" s="111"/>
      <c r="B44" s="114"/>
      <c r="C44" s="99"/>
      <c r="D44" s="100"/>
      <c r="E44" s="101" t="s">
        <v>180</v>
      </c>
      <c r="F44" s="102"/>
      <c r="G44" s="103" t="s">
        <v>181</v>
      </c>
      <c r="H44" s="9">
        <v>0.4371527777777778</v>
      </c>
      <c r="I44" s="105" t="s">
        <v>286</v>
      </c>
      <c r="J44" s="92"/>
      <c r="K44" s="92"/>
      <c r="L44" s="38">
        <v>0.608912037037037</v>
      </c>
      <c r="M44" s="160" t="s">
        <v>299</v>
      </c>
      <c r="N44" s="92"/>
      <c r="O44" s="108"/>
      <c r="P44" s="89"/>
      <c r="Q44" s="81"/>
      <c r="R44" s="158" t="s">
        <v>310</v>
      </c>
    </row>
    <row r="45" spans="1:18" s="14" customFormat="1" ht="14.25" customHeight="1" thickBot="1">
      <c r="A45" s="112"/>
      <c r="B45" s="115"/>
      <c r="C45" s="125" t="s">
        <v>182</v>
      </c>
      <c r="D45" s="126"/>
      <c r="E45" s="34" t="s">
        <v>84</v>
      </c>
      <c r="F45" s="35">
        <v>2004</v>
      </c>
      <c r="G45" s="104"/>
      <c r="H45" s="2">
        <f>H44-H43</f>
        <v>0.016724537037037024</v>
      </c>
      <c r="I45" s="106"/>
      <c r="J45" s="93"/>
      <c r="K45" s="93"/>
      <c r="L45" s="50">
        <f>L44-L43</f>
        <v>0.007905092592592533</v>
      </c>
      <c r="M45" s="161"/>
      <c r="N45" s="93"/>
      <c r="O45" s="109"/>
      <c r="P45" s="90"/>
      <c r="Q45" s="82"/>
      <c r="R45" s="159"/>
    </row>
    <row r="46" spans="1:18" s="14" customFormat="1" ht="14.25" customHeight="1">
      <c r="A46" s="110">
        <v>1</v>
      </c>
      <c r="B46" s="113">
        <v>18</v>
      </c>
      <c r="C46" s="123">
        <v>9937</v>
      </c>
      <c r="D46" s="124"/>
      <c r="E46" s="44">
        <v>57408</v>
      </c>
      <c r="F46" s="42" t="s">
        <v>144</v>
      </c>
      <c r="G46" s="164" t="s">
        <v>50</v>
      </c>
      <c r="H46" s="11">
        <v>0.3020833333333333</v>
      </c>
      <c r="I46" s="12"/>
      <c r="J46" s="91">
        <f>I46/"01:00:00"</f>
        <v>0</v>
      </c>
      <c r="K46" s="91" t="e">
        <f>#REF!/"01:00:00"</f>
        <v>#REF!</v>
      </c>
      <c r="L46" s="5"/>
      <c r="M46" s="4"/>
      <c r="N46" s="91">
        <f>M46/"01:00:00"</f>
        <v>0</v>
      </c>
      <c r="O46" s="107"/>
      <c r="P46" s="88"/>
      <c r="Q46" s="87">
        <f>O46/"01:00:00"</f>
        <v>0</v>
      </c>
      <c r="R46" s="62" t="s">
        <v>95</v>
      </c>
    </row>
    <row r="47" spans="1:18" s="14" customFormat="1" ht="14.25" customHeight="1">
      <c r="A47" s="111"/>
      <c r="B47" s="114"/>
      <c r="C47" s="99" t="s">
        <v>88</v>
      </c>
      <c r="D47" s="100"/>
      <c r="E47" s="101" t="s">
        <v>168</v>
      </c>
      <c r="F47" s="102"/>
      <c r="G47" s="165"/>
      <c r="H47" s="6"/>
      <c r="I47" s="7"/>
      <c r="J47" s="92"/>
      <c r="K47" s="92"/>
      <c r="L47" s="37"/>
      <c r="M47" s="49"/>
      <c r="N47" s="92"/>
      <c r="O47" s="108"/>
      <c r="P47" s="89"/>
      <c r="Q47" s="81"/>
      <c r="R47" s="69"/>
    </row>
    <row r="48" spans="1:18" s="14" customFormat="1" ht="14.25" customHeight="1">
      <c r="A48" s="111"/>
      <c r="B48" s="114"/>
      <c r="C48" s="99"/>
      <c r="D48" s="100"/>
      <c r="E48" s="101" t="s">
        <v>169</v>
      </c>
      <c r="F48" s="102"/>
      <c r="G48" s="166" t="s">
        <v>89</v>
      </c>
      <c r="H48" s="9"/>
      <c r="I48" s="105"/>
      <c r="J48" s="92"/>
      <c r="K48" s="92"/>
      <c r="L48" s="38"/>
      <c r="M48" s="160"/>
      <c r="N48" s="92"/>
      <c r="O48" s="108"/>
      <c r="P48" s="89"/>
      <c r="Q48" s="81"/>
      <c r="R48" s="162" t="s">
        <v>306</v>
      </c>
    </row>
    <row r="49" spans="1:18" s="14" customFormat="1" ht="14.25" customHeight="1" thickBot="1">
      <c r="A49" s="112"/>
      <c r="B49" s="115"/>
      <c r="C49" s="125" t="s">
        <v>90</v>
      </c>
      <c r="D49" s="126"/>
      <c r="E49" s="34" t="s">
        <v>170</v>
      </c>
      <c r="F49" s="35">
        <v>2007</v>
      </c>
      <c r="G49" s="167"/>
      <c r="H49" s="2"/>
      <c r="I49" s="106"/>
      <c r="J49" s="93"/>
      <c r="K49" s="93"/>
      <c r="L49" s="50"/>
      <c r="M49" s="161"/>
      <c r="N49" s="93"/>
      <c r="O49" s="109"/>
      <c r="P49" s="90"/>
      <c r="Q49" s="82"/>
      <c r="R49" s="163"/>
    </row>
    <row r="50" spans="1:18" ht="13.5">
      <c r="A50" s="79" t="s">
        <v>20</v>
      </c>
      <c r="B50" s="80"/>
      <c r="C50" s="80"/>
      <c r="D50" s="80"/>
      <c r="E50" s="80"/>
      <c r="F50" s="80"/>
      <c r="G50" s="73"/>
      <c r="H50" s="11">
        <v>0.3020833333333333</v>
      </c>
      <c r="I50" s="12">
        <f>H52-H50</f>
        <v>0.14583333333333337</v>
      </c>
      <c r="J50" s="91">
        <f>I50/"01:00:00"</f>
        <v>3.500000000000001</v>
      </c>
      <c r="K50" s="91" t="e">
        <f>#REF!/"01:00:00"</f>
        <v>#REF!</v>
      </c>
      <c r="L50" s="5">
        <f>H52+TIME(0,40,0)</f>
        <v>0.4756944444444445</v>
      </c>
      <c r="M50" s="4">
        <f>L51-L50</f>
        <v>0.14583333333333331</v>
      </c>
      <c r="N50" s="91">
        <f>M50/"01:00:00"</f>
        <v>3.4999999999999996</v>
      </c>
      <c r="O50" s="107">
        <f>I50+M50</f>
        <v>0.2916666666666667</v>
      </c>
      <c r="P50" s="88">
        <f>60/Q50</f>
        <v>8.571428571428571</v>
      </c>
      <c r="Q50" s="87">
        <f>O50/"01:00:00"</f>
        <v>7.000000000000001</v>
      </c>
      <c r="R50" s="17"/>
    </row>
    <row r="51" spans="1:18" ht="13.5">
      <c r="A51" s="74"/>
      <c r="B51" s="75"/>
      <c r="C51" s="75"/>
      <c r="D51" s="75"/>
      <c r="E51" s="75"/>
      <c r="F51" s="75"/>
      <c r="G51" s="76"/>
      <c r="H51" s="6">
        <v>0.43402777777777773</v>
      </c>
      <c r="I51" s="7">
        <f>30/J50</f>
        <v>8.57142857142857</v>
      </c>
      <c r="J51" s="92"/>
      <c r="K51" s="92"/>
      <c r="L51" s="48">
        <v>0.6215277777777778</v>
      </c>
      <c r="M51" s="7">
        <f>30/N50</f>
        <v>8.571428571428573</v>
      </c>
      <c r="N51" s="92"/>
      <c r="O51" s="108"/>
      <c r="P51" s="89"/>
      <c r="Q51" s="81"/>
      <c r="R51" s="17"/>
    </row>
    <row r="52" spans="1:18" ht="13.5">
      <c r="A52" s="74"/>
      <c r="B52" s="75"/>
      <c r="C52" s="75"/>
      <c r="D52" s="75"/>
      <c r="E52" s="75"/>
      <c r="F52" s="75"/>
      <c r="G52" s="76"/>
      <c r="H52" s="9">
        <v>0.4479166666666667</v>
      </c>
      <c r="I52" s="105"/>
      <c r="J52" s="92"/>
      <c r="K52" s="92"/>
      <c r="L52" s="10">
        <v>0.642361111111111</v>
      </c>
      <c r="M52" s="77" t="s">
        <v>60</v>
      </c>
      <c r="N52" s="92"/>
      <c r="O52" s="108"/>
      <c r="P52" s="89"/>
      <c r="Q52" s="81"/>
      <c r="R52" s="17"/>
    </row>
    <row r="53" spans="1:18" ht="14.25" thickBot="1">
      <c r="A53" s="120"/>
      <c r="B53" s="121"/>
      <c r="C53" s="121"/>
      <c r="D53" s="121"/>
      <c r="E53" s="121"/>
      <c r="F53" s="121"/>
      <c r="G53" s="122"/>
      <c r="H53" s="2">
        <f>H52-H51</f>
        <v>0.01388888888888895</v>
      </c>
      <c r="I53" s="106"/>
      <c r="J53" s="93"/>
      <c r="K53" s="93"/>
      <c r="L53" s="2">
        <f>L52-L51</f>
        <v>0.02083333333333326</v>
      </c>
      <c r="M53" s="78"/>
      <c r="N53" s="93"/>
      <c r="O53" s="109"/>
      <c r="P53" s="90"/>
      <c r="Q53" s="82"/>
      <c r="R53" s="17"/>
    </row>
    <row r="54" spans="1:18" ht="13.5">
      <c r="A54" s="79" t="s">
        <v>7</v>
      </c>
      <c r="B54" s="80"/>
      <c r="C54" s="80"/>
      <c r="D54" s="80"/>
      <c r="E54" s="80"/>
      <c r="F54" s="80"/>
      <c r="G54" s="73"/>
      <c r="H54" s="11">
        <v>0.3020833333333333</v>
      </c>
      <c r="I54" s="12">
        <f>H56-H54</f>
        <v>0.11458333333333337</v>
      </c>
      <c r="J54" s="91">
        <f>I54/"01:00:00"</f>
        <v>2.750000000000001</v>
      </c>
      <c r="K54" s="91" t="e">
        <f>#REF!/"01:00:00"</f>
        <v>#REF!</v>
      </c>
      <c r="L54" s="5">
        <f>H56+TIME(0,40,0)</f>
        <v>0.4444444444444445</v>
      </c>
      <c r="M54" s="4">
        <f>L55-L54</f>
        <v>0.11458333333333331</v>
      </c>
      <c r="N54" s="91">
        <f>M54/"01:00:00"</f>
        <v>2.7499999999999996</v>
      </c>
      <c r="O54" s="107">
        <f>I54+M54</f>
        <v>0.22916666666666669</v>
      </c>
      <c r="P54" s="88">
        <f>60/Q54</f>
        <v>10.909090909090907</v>
      </c>
      <c r="Q54" s="87">
        <f>O54/"01:00:00"</f>
        <v>5.500000000000001</v>
      </c>
      <c r="R54" s="17"/>
    </row>
    <row r="55" spans="1:18" ht="13.5">
      <c r="A55" s="74"/>
      <c r="B55" s="75"/>
      <c r="C55" s="75"/>
      <c r="D55" s="75"/>
      <c r="E55" s="75"/>
      <c r="F55" s="75"/>
      <c r="G55" s="76"/>
      <c r="H55" s="6">
        <v>0.40277777777777773</v>
      </c>
      <c r="I55" s="7">
        <f>30/J54</f>
        <v>10.909090909090905</v>
      </c>
      <c r="J55" s="92"/>
      <c r="K55" s="92"/>
      <c r="L55" s="48">
        <v>0.5590277777777778</v>
      </c>
      <c r="M55" s="7">
        <f>30/N54</f>
        <v>10.90909090909091</v>
      </c>
      <c r="N55" s="92"/>
      <c r="O55" s="108"/>
      <c r="P55" s="89"/>
      <c r="Q55" s="81"/>
      <c r="R55" s="17"/>
    </row>
    <row r="56" spans="1:18" ht="13.5">
      <c r="A56" s="74"/>
      <c r="B56" s="75"/>
      <c r="C56" s="75"/>
      <c r="D56" s="75"/>
      <c r="E56" s="75"/>
      <c r="F56" s="75"/>
      <c r="G56" s="76"/>
      <c r="H56" s="9">
        <v>0.4166666666666667</v>
      </c>
      <c r="I56" s="105"/>
      <c r="J56" s="92"/>
      <c r="K56" s="92"/>
      <c r="L56" s="10">
        <v>0.579861111111111</v>
      </c>
      <c r="M56" s="105"/>
      <c r="N56" s="92"/>
      <c r="O56" s="108"/>
      <c r="P56" s="89"/>
      <c r="Q56" s="81"/>
      <c r="R56" s="17"/>
    </row>
    <row r="57" spans="1:18" ht="14.25" thickBot="1">
      <c r="A57" s="120"/>
      <c r="B57" s="121"/>
      <c r="C57" s="121"/>
      <c r="D57" s="121"/>
      <c r="E57" s="121"/>
      <c r="F57" s="121"/>
      <c r="G57" s="122"/>
      <c r="H57" s="2">
        <f>H56-H55</f>
        <v>0.01388888888888895</v>
      </c>
      <c r="I57" s="106"/>
      <c r="J57" s="93"/>
      <c r="K57" s="93"/>
      <c r="L57" s="2">
        <f>L56-L55</f>
        <v>0.02083333333333326</v>
      </c>
      <c r="M57" s="106"/>
      <c r="N57" s="93"/>
      <c r="O57" s="109"/>
      <c r="P57" s="90"/>
      <c r="Q57" s="82"/>
      <c r="R57" s="17"/>
    </row>
    <row r="58" spans="7:9" ht="13.5">
      <c r="G58" t="s">
        <v>11</v>
      </c>
      <c r="I58" s="45">
        <v>0.027777777777777776</v>
      </c>
    </row>
  </sheetData>
  <mergeCells count="222">
    <mergeCell ref="R24:R25"/>
    <mergeCell ref="C25:D25"/>
    <mergeCell ref="P22:P25"/>
    <mergeCell ref="Q22:Q25"/>
    <mergeCell ref="C23:D24"/>
    <mergeCell ref="E23:F23"/>
    <mergeCell ref="E24:F24"/>
    <mergeCell ref="G24:G25"/>
    <mergeCell ref="I24:I25"/>
    <mergeCell ref="M24:M25"/>
    <mergeCell ref="R20:R21"/>
    <mergeCell ref="C21:D21"/>
    <mergeCell ref="A22:A25"/>
    <mergeCell ref="B22:B25"/>
    <mergeCell ref="C22:D22"/>
    <mergeCell ref="G22:G23"/>
    <mergeCell ref="J22:J25"/>
    <mergeCell ref="K22:K25"/>
    <mergeCell ref="N22:N25"/>
    <mergeCell ref="O22:O25"/>
    <mergeCell ref="P18:P21"/>
    <mergeCell ref="Q18:Q21"/>
    <mergeCell ref="C19:D20"/>
    <mergeCell ref="E19:F19"/>
    <mergeCell ref="E20:F20"/>
    <mergeCell ref="G20:G21"/>
    <mergeCell ref="I20:I21"/>
    <mergeCell ref="M20:M21"/>
    <mergeCell ref="J18:J21"/>
    <mergeCell ref="K18:K21"/>
    <mergeCell ref="N18:N21"/>
    <mergeCell ref="O18:O21"/>
    <mergeCell ref="A18:A21"/>
    <mergeCell ref="B18:B21"/>
    <mergeCell ref="C18:D18"/>
    <mergeCell ref="G18:G19"/>
    <mergeCell ref="I16:I17"/>
    <mergeCell ref="M16:M17"/>
    <mergeCell ref="R16:R17"/>
    <mergeCell ref="C17:D17"/>
    <mergeCell ref="J14:J17"/>
    <mergeCell ref="K14:K17"/>
    <mergeCell ref="N14:N17"/>
    <mergeCell ref="O14:O17"/>
    <mergeCell ref="A14:A17"/>
    <mergeCell ref="B14:B17"/>
    <mergeCell ref="C14:D14"/>
    <mergeCell ref="G14:G15"/>
    <mergeCell ref="C15:D16"/>
    <mergeCell ref="E15:F15"/>
    <mergeCell ref="E16:F16"/>
    <mergeCell ref="G16:G17"/>
    <mergeCell ref="I12:I13"/>
    <mergeCell ref="M12:M13"/>
    <mergeCell ref="R12:R13"/>
    <mergeCell ref="C13:D13"/>
    <mergeCell ref="J10:J13"/>
    <mergeCell ref="K10:K13"/>
    <mergeCell ref="N10:N13"/>
    <mergeCell ref="O10:O13"/>
    <mergeCell ref="A10:A13"/>
    <mergeCell ref="B10:B13"/>
    <mergeCell ref="C10:D10"/>
    <mergeCell ref="G10:G11"/>
    <mergeCell ref="C11:D12"/>
    <mergeCell ref="E11:F11"/>
    <mergeCell ref="E12:F12"/>
    <mergeCell ref="G12:G13"/>
    <mergeCell ref="A1:E2"/>
    <mergeCell ref="F1:M1"/>
    <mergeCell ref="F2:M2"/>
    <mergeCell ref="A3:F3"/>
    <mergeCell ref="H5:I5"/>
    <mergeCell ref="P2:R2"/>
    <mergeCell ref="L5:M5"/>
    <mergeCell ref="O5:O7"/>
    <mergeCell ref="A4:L4"/>
    <mergeCell ref="P4:R4"/>
    <mergeCell ref="A5:A9"/>
    <mergeCell ref="C9:D9"/>
    <mergeCell ref="B5:B9"/>
    <mergeCell ref="C5:D5"/>
    <mergeCell ref="G5:G8"/>
    <mergeCell ref="P5:P7"/>
    <mergeCell ref="C27:D28"/>
    <mergeCell ref="R5:R9"/>
    <mergeCell ref="C6:D8"/>
    <mergeCell ref="E6:F7"/>
    <mergeCell ref="E8:F8"/>
    <mergeCell ref="I8:I9"/>
    <mergeCell ref="M8:M9"/>
    <mergeCell ref="O8:O9"/>
    <mergeCell ref="P8:P9"/>
    <mergeCell ref="Q26:Q29"/>
    <mergeCell ref="K26:K29"/>
    <mergeCell ref="N26:N29"/>
    <mergeCell ref="P26:P29"/>
    <mergeCell ref="O26:O29"/>
    <mergeCell ref="P10:P13"/>
    <mergeCell ref="Q10:Q13"/>
    <mergeCell ref="P14:P17"/>
    <mergeCell ref="Q14:Q17"/>
    <mergeCell ref="G26:G27"/>
    <mergeCell ref="G28:G29"/>
    <mergeCell ref="I28:I29"/>
    <mergeCell ref="M28:M29"/>
    <mergeCell ref="J26:J29"/>
    <mergeCell ref="A50:G53"/>
    <mergeCell ref="J50:J53"/>
    <mergeCell ref="I52:I53"/>
    <mergeCell ref="M52:M53"/>
    <mergeCell ref="A26:A29"/>
    <mergeCell ref="B26:B29"/>
    <mergeCell ref="C26:D26"/>
    <mergeCell ref="E28:F28"/>
    <mergeCell ref="E27:F27"/>
    <mergeCell ref="C29:D29"/>
    <mergeCell ref="N54:N57"/>
    <mergeCell ref="P50:P53"/>
    <mergeCell ref="Q50:Q53"/>
    <mergeCell ref="K50:K53"/>
    <mergeCell ref="N50:N53"/>
    <mergeCell ref="O50:O53"/>
    <mergeCell ref="O54:O57"/>
    <mergeCell ref="P54:P57"/>
    <mergeCell ref="Q54:Q57"/>
    <mergeCell ref="I56:I57"/>
    <mergeCell ref="M56:M57"/>
    <mergeCell ref="A54:G57"/>
    <mergeCell ref="J54:J57"/>
    <mergeCell ref="K54:K57"/>
    <mergeCell ref="A30:A33"/>
    <mergeCell ref="B30:B33"/>
    <mergeCell ref="C30:D30"/>
    <mergeCell ref="G30:G31"/>
    <mergeCell ref="C31:D32"/>
    <mergeCell ref="E31:F31"/>
    <mergeCell ref="E32:F32"/>
    <mergeCell ref="G32:G33"/>
    <mergeCell ref="C33:D33"/>
    <mergeCell ref="A34:A37"/>
    <mergeCell ref="B34:B37"/>
    <mergeCell ref="C34:D34"/>
    <mergeCell ref="G34:G35"/>
    <mergeCell ref="C35:D36"/>
    <mergeCell ref="E35:F35"/>
    <mergeCell ref="E36:F36"/>
    <mergeCell ref="G36:G37"/>
    <mergeCell ref="C37:D37"/>
    <mergeCell ref="A38:A41"/>
    <mergeCell ref="B38:B41"/>
    <mergeCell ref="C38:D38"/>
    <mergeCell ref="G38:G39"/>
    <mergeCell ref="C39:D40"/>
    <mergeCell ref="E39:F39"/>
    <mergeCell ref="E40:F40"/>
    <mergeCell ref="G40:G41"/>
    <mergeCell ref="C41:D41"/>
    <mergeCell ref="A42:A45"/>
    <mergeCell ref="B42:B45"/>
    <mergeCell ref="C42:D42"/>
    <mergeCell ref="G42:G43"/>
    <mergeCell ref="C43:D44"/>
    <mergeCell ref="E43:F43"/>
    <mergeCell ref="E44:F44"/>
    <mergeCell ref="G44:G45"/>
    <mergeCell ref="C45:D45"/>
    <mergeCell ref="Q30:Q33"/>
    <mergeCell ref="A46:A49"/>
    <mergeCell ref="B46:B49"/>
    <mergeCell ref="C46:D46"/>
    <mergeCell ref="G46:G47"/>
    <mergeCell ref="C47:D48"/>
    <mergeCell ref="E47:F47"/>
    <mergeCell ref="E48:F48"/>
    <mergeCell ref="G48:G49"/>
    <mergeCell ref="C49:D49"/>
    <mergeCell ref="J30:J33"/>
    <mergeCell ref="K30:K33"/>
    <mergeCell ref="N30:N33"/>
    <mergeCell ref="O30:O33"/>
    <mergeCell ref="I32:I33"/>
    <mergeCell ref="M32:M33"/>
    <mergeCell ref="R36:R37"/>
    <mergeCell ref="J34:J37"/>
    <mergeCell ref="K34:K37"/>
    <mergeCell ref="N34:N37"/>
    <mergeCell ref="O34:O37"/>
    <mergeCell ref="P34:P37"/>
    <mergeCell ref="Q34:Q37"/>
    <mergeCell ref="I36:I37"/>
    <mergeCell ref="J38:J41"/>
    <mergeCell ref="K38:K41"/>
    <mergeCell ref="N38:N41"/>
    <mergeCell ref="O38:O41"/>
    <mergeCell ref="I40:I41"/>
    <mergeCell ref="M40:M41"/>
    <mergeCell ref="R44:R45"/>
    <mergeCell ref="J42:J45"/>
    <mergeCell ref="K42:K45"/>
    <mergeCell ref="N42:N45"/>
    <mergeCell ref="O42:O45"/>
    <mergeCell ref="P42:P45"/>
    <mergeCell ref="Q42:Q45"/>
    <mergeCell ref="I44:I45"/>
    <mergeCell ref="I48:I49"/>
    <mergeCell ref="M48:M49"/>
    <mergeCell ref="R48:R49"/>
    <mergeCell ref="J46:J49"/>
    <mergeCell ref="K46:K49"/>
    <mergeCell ref="N46:N49"/>
    <mergeCell ref="O46:O49"/>
    <mergeCell ref="R28:R29"/>
    <mergeCell ref="P46:P49"/>
    <mergeCell ref="Q46:Q49"/>
    <mergeCell ref="M44:M45"/>
    <mergeCell ref="M36:M37"/>
    <mergeCell ref="R40:R41"/>
    <mergeCell ref="P38:P41"/>
    <mergeCell ref="Q38:Q41"/>
    <mergeCell ref="R32:R33"/>
    <mergeCell ref="P30:P33"/>
  </mergeCells>
  <printOptions/>
  <pageMargins left="0.5905511811023623" right="0.5905511811023623" top="0.7874015748031497" bottom="0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T58"/>
  <sheetViews>
    <sheetView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2.50390625" style="13" hidden="1" customWidth="1"/>
    <col min="14" max="14" width="9.00390625" style="16" customWidth="1"/>
    <col min="15" max="15" width="9.00390625" style="13" customWidth="1"/>
    <col min="16" max="16" width="0.12890625" style="13" hidden="1" customWidth="1"/>
    <col min="17" max="17" width="12.625" style="13" customWidth="1"/>
    <col min="18" max="16384" width="9.00390625" style="13" customWidth="1"/>
  </cols>
  <sheetData>
    <row r="1" spans="1:14" ht="13.5">
      <c r="A1" s="154" t="s">
        <v>68</v>
      </c>
      <c r="B1" s="154"/>
      <c r="C1" s="154"/>
      <c r="D1" s="154"/>
      <c r="E1" s="154"/>
      <c r="F1" s="173" t="s">
        <v>190</v>
      </c>
      <c r="G1" s="173"/>
      <c r="H1" s="173"/>
      <c r="I1" s="173"/>
      <c r="J1" s="173"/>
      <c r="K1" s="173"/>
      <c r="L1" s="173"/>
      <c r="M1" s="173"/>
      <c r="N1" s="13" t="s">
        <v>31</v>
      </c>
    </row>
    <row r="2" spans="1:17" ht="13.5">
      <c r="A2" s="154"/>
      <c r="B2" s="154"/>
      <c r="C2" s="154"/>
      <c r="D2" s="154"/>
      <c r="E2" s="154"/>
      <c r="F2" s="173"/>
      <c r="G2" s="173"/>
      <c r="H2" s="173"/>
      <c r="I2" s="173"/>
      <c r="J2" s="173"/>
      <c r="K2" s="173"/>
      <c r="L2" s="173"/>
      <c r="M2" s="173"/>
      <c r="N2" s="55" t="s">
        <v>32</v>
      </c>
      <c r="O2" s="157" t="s">
        <v>188</v>
      </c>
      <c r="P2" s="157"/>
      <c r="Q2" s="157"/>
    </row>
    <row r="3" spans="1:15" ht="18.75" customHeight="1">
      <c r="A3" s="174" t="s">
        <v>127</v>
      </c>
      <c r="B3" s="174"/>
      <c r="C3" s="174"/>
      <c r="D3" s="174"/>
      <c r="E3" s="174"/>
      <c r="F3" s="174"/>
      <c r="H3" s="59"/>
      <c r="I3" s="60" t="s">
        <v>69</v>
      </c>
      <c r="J3" s="58"/>
      <c r="K3" s="64">
        <v>90</v>
      </c>
      <c r="L3" s="59" t="s">
        <v>16</v>
      </c>
      <c r="M3" s="59" t="s">
        <v>15</v>
      </c>
      <c r="N3" s="13" t="s">
        <v>33</v>
      </c>
      <c r="O3" s="16"/>
    </row>
    <row r="4" spans="1:17" ht="19.5" customHeight="1" thickBot="1">
      <c r="A4" s="141" t="s">
        <v>193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54"/>
      <c r="N4" s="57" t="s">
        <v>34</v>
      </c>
      <c r="O4" s="142" t="s">
        <v>189</v>
      </c>
      <c r="P4" s="142"/>
      <c r="Q4" s="142"/>
    </row>
    <row r="5" spans="1:17" ht="13.5" customHeight="1">
      <c r="A5" s="110" t="s">
        <v>0</v>
      </c>
      <c r="B5" s="170" t="s">
        <v>4</v>
      </c>
      <c r="C5" s="123" t="s">
        <v>70</v>
      </c>
      <c r="D5" s="124"/>
      <c r="E5" s="39" t="s">
        <v>70</v>
      </c>
      <c r="F5" s="40" t="s">
        <v>71</v>
      </c>
      <c r="G5" s="150" t="s">
        <v>3</v>
      </c>
      <c r="H5" s="184" t="s">
        <v>72</v>
      </c>
      <c r="I5" s="185"/>
      <c r="J5" s="18"/>
      <c r="K5" s="152" t="s">
        <v>73</v>
      </c>
      <c r="L5" s="153"/>
      <c r="M5" s="19"/>
      <c r="N5" s="107" t="s">
        <v>74</v>
      </c>
      <c r="O5" s="127" t="s">
        <v>75</v>
      </c>
      <c r="P5" s="21"/>
      <c r="Q5" s="129" t="s">
        <v>76</v>
      </c>
    </row>
    <row r="6" spans="1:17" s="14" customFormat="1" ht="14.25" customHeight="1">
      <c r="A6" s="111"/>
      <c r="B6" s="171"/>
      <c r="C6" s="133" t="s">
        <v>1</v>
      </c>
      <c r="D6" s="134"/>
      <c r="E6" s="133" t="s">
        <v>2</v>
      </c>
      <c r="F6" s="134"/>
      <c r="G6" s="151"/>
      <c r="H6" s="22" t="s">
        <v>35</v>
      </c>
      <c r="I6" s="23" t="s">
        <v>36</v>
      </c>
      <c r="J6" s="24"/>
      <c r="K6" s="22" t="s">
        <v>37</v>
      </c>
      <c r="L6" s="23" t="s">
        <v>36</v>
      </c>
      <c r="M6" s="24"/>
      <c r="N6" s="108"/>
      <c r="O6" s="128"/>
      <c r="P6" s="26"/>
      <c r="Q6" s="130"/>
    </row>
    <row r="7" spans="1:17" s="14" customFormat="1" ht="14.25" customHeight="1">
      <c r="A7" s="111"/>
      <c r="B7" s="171"/>
      <c r="C7" s="133"/>
      <c r="D7" s="134"/>
      <c r="E7" s="133"/>
      <c r="F7" s="134"/>
      <c r="G7" s="151"/>
      <c r="H7" s="22" t="s">
        <v>38</v>
      </c>
      <c r="I7" s="23" t="s">
        <v>39</v>
      </c>
      <c r="J7" s="24"/>
      <c r="K7" s="22" t="s">
        <v>40</v>
      </c>
      <c r="L7" s="23" t="s">
        <v>39</v>
      </c>
      <c r="M7" s="24"/>
      <c r="N7" s="108"/>
      <c r="O7" s="128"/>
      <c r="P7" s="26"/>
      <c r="Q7" s="130"/>
    </row>
    <row r="8" spans="1:17" s="14" customFormat="1" ht="13.5">
      <c r="A8" s="111"/>
      <c r="B8" s="171"/>
      <c r="C8" s="133"/>
      <c r="D8" s="134"/>
      <c r="E8" s="133" t="s">
        <v>41</v>
      </c>
      <c r="F8" s="134"/>
      <c r="G8" s="151"/>
      <c r="H8" s="27" t="s">
        <v>42</v>
      </c>
      <c r="I8" s="135" t="s">
        <v>43</v>
      </c>
      <c r="J8" s="28"/>
      <c r="K8" s="27" t="s">
        <v>42</v>
      </c>
      <c r="L8" s="135" t="s">
        <v>43</v>
      </c>
      <c r="M8" s="24"/>
      <c r="N8" s="108" t="s">
        <v>44</v>
      </c>
      <c r="O8" s="128" t="s">
        <v>45</v>
      </c>
      <c r="P8" s="29"/>
      <c r="Q8" s="131"/>
    </row>
    <row r="9" spans="1:17" s="14" customFormat="1" ht="14.25" thickBot="1">
      <c r="A9" s="112"/>
      <c r="B9" s="172"/>
      <c r="C9" s="138" t="s">
        <v>46</v>
      </c>
      <c r="D9" s="139"/>
      <c r="E9" s="34" t="s">
        <v>47</v>
      </c>
      <c r="F9" s="35" t="s">
        <v>48</v>
      </c>
      <c r="G9" s="41" t="s">
        <v>10</v>
      </c>
      <c r="H9" s="1" t="s">
        <v>49</v>
      </c>
      <c r="I9" s="136"/>
      <c r="J9" s="30"/>
      <c r="K9" s="1" t="s">
        <v>49</v>
      </c>
      <c r="L9" s="136"/>
      <c r="M9" s="30"/>
      <c r="N9" s="109"/>
      <c r="O9" s="137"/>
      <c r="P9" s="32"/>
      <c r="Q9" s="132"/>
    </row>
    <row r="10" spans="1:17" s="14" customFormat="1" ht="13.5" customHeight="1">
      <c r="A10" s="110">
        <v>1</v>
      </c>
      <c r="B10" s="113">
        <v>51</v>
      </c>
      <c r="C10" s="180">
        <v>24051</v>
      </c>
      <c r="D10" s="181"/>
      <c r="E10" s="43"/>
      <c r="F10" s="42" t="s">
        <v>194</v>
      </c>
      <c r="G10" s="118" t="s">
        <v>86</v>
      </c>
      <c r="H10" s="3">
        <v>0.3125</v>
      </c>
      <c r="I10" s="4">
        <f>H12-H10</f>
        <v>0.09241898148148148</v>
      </c>
      <c r="J10" s="91">
        <f>I10/"01:00:00"</f>
        <v>2.2180555555555554</v>
      </c>
      <c r="K10" s="5">
        <f>H12+TIME(0,40,0)</f>
        <v>0.43269675925925927</v>
      </c>
      <c r="L10" s="4">
        <f>K11-K10</f>
        <v>0.09793981481481479</v>
      </c>
      <c r="M10" s="91">
        <f>L10/"01:00:00"</f>
        <v>2.350555555555555</v>
      </c>
      <c r="N10" s="107">
        <f>I10+L10</f>
        <v>0.19035879629629626</v>
      </c>
      <c r="O10" s="88">
        <f>40/P10</f>
        <v>8.75539612087311</v>
      </c>
      <c r="P10" s="91">
        <f>N10/"01:00:00"</f>
        <v>4.56861111111111</v>
      </c>
      <c r="Q10" s="94" t="s">
        <v>282</v>
      </c>
    </row>
    <row r="11" spans="1:17" s="14" customFormat="1" ht="17.25">
      <c r="A11" s="111"/>
      <c r="B11" s="114"/>
      <c r="C11" s="99" t="s">
        <v>106</v>
      </c>
      <c r="D11" s="100"/>
      <c r="E11" s="99" t="s">
        <v>195</v>
      </c>
      <c r="F11" s="100"/>
      <c r="G11" s="119"/>
      <c r="H11" s="6">
        <v>0.3958564814814815</v>
      </c>
      <c r="I11" s="7">
        <f>20/J10</f>
        <v>9.016906700062618</v>
      </c>
      <c r="J11" s="92"/>
      <c r="K11" s="8">
        <v>0.530636574074074</v>
      </c>
      <c r="L11" s="7">
        <f>20/M10</f>
        <v>8.50862680217443</v>
      </c>
      <c r="M11" s="92"/>
      <c r="N11" s="108"/>
      <c r="O11" s="89"/>
      <c r="P11" s="92"/>
      <c r="Q11" s="95"/>
    </row>
    <row r="12" spans="1:17" s="14" customFormat="1" ht="13.5" customHeight="1">
      <c r="A12" s="111"/>
      <c r="B12" s="114"/>
      <c r="C12" s="99"/>
      <c r="D12" s="100"/>
      <c r="E12" s="99" t="s">
        <v>196</v>
      </c>
      <c r="F12" s="100"/>
      <c r="G12" s="103" t="s">
        <v>29</v>
      </c>
      <c r="H12" s="9">
        <v>0.4049189814814815</v>
      </c>
      <c r="I12" s="105" t="s">
        <v>283</v>
      </c>
      <c r="J12" s="92"/>
      <c r="K12" s="10">
        <v>0.5416666666666666</v>
      </c>
      <c r="L12" s="105" t="s">
        <v>283</v>
      </c>
      <c r="M12" s="92"/>
      <c r="N12" s="108"/>
      <c r="O12" s="89"/>
      <c r="P12" s="92"/>
      <c r="Q12" s="95"/>
    </row>
    <row r="13" spans="1:17" s="14" customFormat="1" ht="14.25" thickBot="1">
      <c r="A13" s="112"/>
      <c r="B13" s="115"/>
      <c r="C13" s="125" t="s">
        <v>109</v>
      </c>
      <c r="D13" s="126"/>
      <c r="E13" s="34" t="s">
        <v>6</v>
      </c>
      <c r="F13" s="35">
        <v>2012</v>
      </c>
      <c r="G13" s="104"/>
      <c r="H13" s="2">
        <f>H12-H11</f>
        <v>0.009062499999999973</v>
      </c>
      <c r="I13" s="106"/>
      <c r="J13" s="93"/>
      <c r="K13" s="2">
        <f>K12-K11</f>
        <v>0.011030092592592577</v>
      </c>
      <c r="L13" s="106"/>
      <c r="M13" s="93"/>
      <c r="N13" s="109"/>
      <c r="O13" s="90"/>
      <c r="P13" s="93"/>
      <c r="Q13" s="96"/>
    </row>
    <row r="14" spans="1:17" s="14" customFormat="1" ht="13.5" customHeight="1">
      <c r="A14" s="110">
        <v>1</v>
      </c>
      <c r="B14" s="113">
        <v>53</v>
      </c>
      <c r="C14" s="180">
        <v>27835</v>
      </c>
      <c r="D14" s="181"/>
      <c r="E14" s="44">
        <v>54263</v>
      </c>
      <c r="F14" s="42" t="s">
        <v>201</v>
      </c>
      <c r="G14" s="118" t="s">
        <v>146</v>
      </c>
      <c r="H14" s="3">
        <v>0.3125</v>
      </c>
      <c r="I14" s="4">
        <f>H16-H14</f>
        <v>0.09288194444444442</v>
      </c>
      <c r="J14" s="91">
        <f>I14/"01:00:00"</f>
        <v>2.229166666666666</v>
      </c>
      <c r="K14" s="5">
        <f>H16+TIME(0,40,0)</f>
        <v>0.4331597222222222</v>
      </c>
      <c r="L14" s="4">
        <f>K15-K14</f>
        <v>0.09752314814814822</v>
      </c>
      <c r="M14" s="91">
        <f>L14/"01:00:00"</f>
        <v>2.3405555555555573</v>
      </c>
      <c r="N14" s="107">
        <f>I14+L14</f>
        <v>0.19040509259259264</v>
      </c>
      <c r="O14" s="88">
        <f>40/P14</f>
        <v>8.753267278584886</v>
      </c>
      <c r="P14" s="91">
        <f>N14/"01:00:00"</f>
        <v>4.569722222222223</v>
      </c>
      <c r="Q14" s="94" t="s">
        <v>282</v>
      </c>
    </row>
    <row r="15" spans="1:17" s="14" customFormat="1" ht="13.5" customHeight="1">
      <c r="A15" s="111"/>
      <c r="B15" s="114"/>
      <c r="C15" s="99" t="s">
        <v>202</v>
      </c>
      <c r="D15" s="100"/>
      <c r="E15" s="99" t="s">
        <v>203</v>
      </c>
      <c r="F15" s="100"/>
      <c r="G15" s="119"/>
      <c r="H15" s="6">
        <v>0.39609953703703704</v>
      </c>
      <c r="I15" s="7">
        <f>20/J14</f>
        <v>8.971962616822433</v>
      </c>
      <c r="J15" s="92"/>
      <c r="K15" s="8">
        <v>0.5306828703703704</v>
      </c>
      <c r="L15" s="7">
        <f>20/M14</f>
        <v>8.544979824353186</v>
      </c>
      <c r="M15" s="92"/>
      <c r="N15" s="108"/>
      <c r="O15" s="89"/>
      <c r="P15" s="92"/>
      <c r="Q15" s="95"/>
    </row>
    <row r="16" spans="1:17" s="14" customFormat="1" ht="13.5" customHeight="1">
      <c r="A16" s="111"/>
      <c r="B16" s="114"/>
      <c r="C16" s="99"/>
      <c r="D16" s="100"/>
      <c r="E16" s="99" t="s">
        <v>204</v>
      </c>
      <c r="F16" s="100"/>
      <c r="G16" s="103" t="s">
        <v>205</v>
      </c>
      <c r="H16" s="9">
        <v>0.4053819444444444</v>
      </c>
      <c r="I16" s="105" t="s">
        <v>281</v>
      </c>
      <c r="J16" s="92"/>
      <c r="K16" s="10">
        <v>0.5503472222222222</v>
      </c>
      <c r="L16" s="105" t="s">
        <v>291</v>
      </c>
      <c r="M16" s="92"/>
      <c r="N16" s="108"/>
      <c r="O16" s="89"/>
      <c r="P16" s="92"/>
      <c r="Q16" s="95"/>
    </row>
    <row r="17" spans="1:17" s="14" customFormat="1" ht="18" thickBot="1">
      <c r="A17" s="112"/>
      <c r="B17" s="115"/>
      <c r="C17" s="176" t="s">
        <v>206</v>
      </c>
      <c r="D17" s="177"/>
      <c r="E17" s="34" t="s">
        <v>207</v>
      </c>
      <c r="F17" s="35">
        <v>2000</v>
      </c>
      <c r="G17" s="104"/>
      <c r="H17" s="2">
        <f>H16-H15</f>
        <v>0.009282407407407378</v>
      </c>
      <c r="I17" s="106"/>
      <c r="J17" s="93"/>
      <c r="K17" s="2">
        <f>K16-K15</f>
        <v>0.01966435185185178</v>
      </c>
      <c r="L17" s="106"/>
      <c r="M17" s="93"/>
      <c r="N17" s="109"/>
      <c r="O17" s="90"/>
      <c r="P17" s="93"/>
      <c r="Q17" s="96"/>
    </row>
    <row r="18" spans="1:20" s="14" customFormat="1" ht="13.5" customHeight="1">
      <c r="A18" s="110">
        <v>1</v>
      </c>
      <c r="B18" s="113">
        <v>60</v>
      </c>
      <c r="C18" s="180">
        <v>22633</v>
      </c>
      <c r="D18" s="181"/>
      <c r="E18" s="44"/>
      <c r="F18" s="42" t="s">
        <v>249</v>
      </c>
      <c r="G18" s="164" t="s">
        <v>230</v>
      </c>
      <c r="H18" s="3">
        <v>0.3125</v>
      </c>
      <c r="I18" s="4">
        <f>H20-H18</f>
        <v>0.11506944444444445</v>
      </c>
      <c r="J18" s="91">
        <f>I18/"01:00:00"</f>
        <v>2.7616666666666667</v>
      </c>
      <c r="K18" s="5">
        <f>H20+TIME(0,40,0)</f>
        <v>0.45534722222222224</v>
      </c>
      <c r="L18" s="4">
        <f>K19-K18</f>
        <v>0.08694444444444449</v>
      </c>
      <c r="M18" s="91">
        <f>L18/"01:00:00"</f>
        <v>2.086666666666668</v>
      </c>
      <c r="N18" s="107">
        <f>I18+L18</f>
        <v>0.20201388888888894</v>
      </c>
      <c r="O18" s="88">
        <f>40/P18</f>
        <v>8.250257820556891</v>
      </c>
      <c r="P18" s="91">
        <f>N18/"01:00:00"</f>
        <v>4.8483333333333345</v>
      </c>
      <c r="Q18" s="94" t="s">
        <v>282</v>
      </c>
      <c r="T18" s="67"/>
    </row>
    <row r="19" spans="1:17" s="14" customFormat="1" ht="13.5" customHeight="1">
      <c r="A19" s="111"/>
      <c r="B19" s="114"/>
      <c r="C19" s="99" t="s">
        <v>250</v>
      </c>
      <c r="D19" s="100"/>
      <c r="E19" s="99" t="s">
        <v>251</v>
      </c>
      <c r="F19" s="100"/>
      <c r="G19" s="165"/>
      <c r="H19" s="6">
        <v>0.4154166666666667</v>
      </c>
      <c r="I19" s="7">
        <f>20/J18</f>
        <v>7.24200362100181</v>
      </c>
      <c r="J19" s="92"/>
      <c r="K19" s="8">
        <v>0.5422916666666667</v>
      </c>
      <c r="L19" s="7">
        <f>20/M18</f>
        <v>9.58466453674121</v>
      </c>
      <c r="M19" s="92"/>
      <c r="N19" s="108"/>
      <c r="O19" s="89"/>
      <c r="P19" s="92"/>
      <c r="Q19" s="95"/>
    </row>
    <row r="20" spans="1:17" s="14" customFormat="1" ht="13.5" customHeight="1">
      <c r="A20" s="111"/>
      <c r="B20" s="114"/>
      <c r="C20" s="99"/>
      <c r="D20" s="100"/>
      <c r="E20" s="99" t="s">
        <v>252</v>
      </c>
      <c r="F20" s="100"/>
      <c r="G20" s="169" t="s">
        <v>234</v>
      </c>
      <c r="H20" s="9">
        <v>0.42756944444444445</v>
      </c>
      <c r="I20" s="105" t="s">
        <v>279</v>
      </c>
      <c r="J20" s="92"/>
      <c r="K20" s="10">
        <v>0.556423611111111</v>
      </c>
      <c r="L20" s="105" t="s">
        <v>295</v>
      </c>
      <c r="M20" s="92"/>
      <c r="N20" s="108"/>
      <c r="O20" s="89"/>
      <c r="P20" s="92"/>
      <c r="Q20" s="95"/>
    </row>
    <row r="21" spans="1:17" s="14" customFormat="1" ht="18" thickBot="1">
      <c r="A21" s="112"/>
      <c r="B21" s="115"/>
      <c r="C21" s="176" t="s">
        <v>253</v>
      </c>
      <c r="D21" s="177"/>
      <c r="E21" s="34" t="s">
        <v>85</v>
      </c>
      <c r="F21" s="35">
        <v>2006</v>
      </c>
      <c r="G21" s="175"/>
      <c r="H21" s="2">
        <f>H20-H19</f>
        <v>0.012152777777777735</v>
      </c>
      <c r="I21" s="106"/>
      <c r="J21" s="93"/>
      <c r="K21" s="2">
        <f>K20-K19</f>
        <v>0.014131944444444322</v>
      </c>
      <c r="L21" s="106"/>
      <c r="M21" s="93"/>
      <c r="N21" s="109"/>
      <c r="O21" s="90"/>
      <c r="P21" s="93"/>
      <c r="Q21" s="96"/>
    </row>
    <row r="22" spans="1:17" s="14" customFormat="1" ht="13.5" customHeight="1">
      <c r="A22" s="110">
        <v>1</v>
      </c>
      <c r="B22" s="113">
        <v>58</v>
      </c>
      <c r="C22" s="123"/>
      <c r="D22" s="124"/>
      <c r="E22" s="44">
        <v>57323</v>
      </c>
      <c r="F22" s="42" t="s">
        <v>238</v>
      </c>
      <c r="G22" s="118" t="s">
        <v>230</v>
      </c>
      <c r="H22" s="3">
        <v>0.3125</v>
      </c>
      <c r="I22" s="4">
        <f>H24-H22</f>
        <v>0.11685185185185182</v>
      </c>
      <c r="J22" s="91">
        <f>I22/"01:00:00"</f>
        <v>2.8044444444444436</v>
      </c>
      <c r="K22" s="5">
        <f>H24+TIME(0,40,0)</f>
        <v>0.4571296296296296</v>
      </c>
      <c r="L22" s="4">
        <f>K23-K22</f>
        <v>0.08520833333333339</v>
      </c>
      <c r="M22" s="91">
        <f>L22/"01:00:00"</f>
        <v>2.0450000000000013</v>
      </c>
      <c r="N22" s="107">
        <f>I22+L22</f>
        <v>0.2020601851851852</v>
      </c>
      <c r="O22" s="88">
        <f>40/P22</f>
        <v>8.24836751059686</v>
      </c>
      <c r="P22" s="91">
        <f>N22/"01:00:00"</f>
        <v>4.849444444444445</v>
      </c>
      <c r="Q22" s="94" t="s">
        <v>282</v>
      </c>
    </row>
    <row r="23" spans="1:17" s="14" customFormat="1" ht="13.5" customHeight="1">
      <c r="A23" s="111"/>
      <c r="B23" s="114"/>
      <c r="C23" s="99" t="s">
        <v>239</v>
      </c>
      <c r="D23" s="100"/>
      <c r="E23" s="99" t="s">
        <v>240</v>
      </c>
      <c r="F23" s="100"/>
      <c r="G23" s="119"/>
      <c r="H23" s="6">
        <v>0.415462962962963</v>
      </c>
      <c r="I23" s="7">
        <f>20/J22</f>
        <v>7.131537242472269</v>
      </c>
      <c r="J23" s="92"/>
      <c r="K23" s="8">
        <v>0.542337962962963</v>
      </c>
      <c r="L23" s="7">
        <f>20/M22</f>
        <v>9.779951100244492</v>
      </c>
      <c r="M23" s="92"/>
      <c r="N23" s="108"/>
      <c r="O23" s="89"/>
      <c r="P23" s="92"/>
      <c r="Q23" s="95"/>
    </row>
    <row r="24" spans="1:17" s="14" customFormat="1" ht="13.5" customHeight="1">
      <c r="A24" s="111"/>
      <c r="B24" s="114"/>
      <c r="C24" s="99"/>
      <c r="D24" s="100"/>
      <c r="E24" s="101" t="s">
        <v>241</v>
      </c>
      <c r="F24" s="102"/>
      <c r="G24" s="169" t="s">
        <v>234</v>
      </c>
      <c r="H24" s="9">
        <v>0.4293518518518518</v>
      </c>
      <c r="I24" s="105" t="s">
        <v>285</v>
      </c>
      <c r="J24" s="92"/>
      <c r="K24" s="10">
        <v>0.5604166666666667</v>
      </c>
      <c r="L24" s="105" t="s">
        <v>297</v>
      </c>
      <c r="M24" s="92"/>
      <c r="N24" s="108"/>
      <c r="O24" s="89"/>
      <c r="P24" s="92"/>
      <c r="Q24" s="95"/>
    </row>
    <row r="25" spans="1:17" s="14" customFormat="1" ht="14.25" customHeight="1" thickBot="1">
      <c r="A25" s="112"/>
      <c r="B25" s="115"/>
      <c r="C25" s="125" t="s">
        <v>242</v>
      </c>
      <c r="D25" s="126"/>
      <c r="E25" s="34" t="s">
        <v>170</v>
      </c>
      <c r="F25" s="35">
        <v>2006</v>
      </c>
      <c r="G25" s="175"/>
      <c r="H25" s="2">
        <f>H24-H23</f>
        <v>0.01388888888888884</v>
      </c>
      <c r="I25" s="106"/>
      <c r="J25" s="93"/>
      <c r="K25" s="2">
        <f>K24-K23</f>
        <v>0.01807870370370368</v>
      </c>
      <c r="L25" s="106"/>
      <c r="M25" s="93"/>
      <c r="N25" s="109"/>
      <c r="O25" s="90"/>
      <c r="P25" s="93"/>
      <c r="Q25" s="96"/>
    </row>
    <row r="26" spans="1:17" s="14" customFormat="1" ht="13.5" customHeight="1">
      <c r="A26" s="110">
        <v>1</v>
      </c>
      <c r="B26" s="113">
        <v>59</v>
      </c>
      <c r="C26" s="178"/>
      <c r="D26" s="179"/>
      <c r="E26" s="44"/>
      <c r="F26" s="42" t="s">
        <v>243</v>
      </c>
      <c r="G26" s="118" t="s">
        <v>230</v>
      </c>
      <c r="H26" s="3">
        <v>0.3125</v>
      </c>
      <c r="I26" s="4">
        <f>H28-H26</f>
        <v>0.1168865740740741</v>
      </c>
      <c r="J26" s="91">
        <f>I26/"01:00:00"</f>
        <v>2.8052777777777784</v>
      </c>
      <c r="K26" s="5">
        <f>H28+TIME(0,40,0)</f>
        <v>0.4571643518518519</v>
      </c>
      <c r="L26" s="4">
        <f>K27-K26</f>
        <v>0.08519675925925929</v>
      </c>
      <c r="M26" s="91">
        <f>L26/"01:00:00"</f>
        <v>2.044722222222223</v>
      </c>
      <c r="N26" s="107">
        <f>I26+L26</f>
        <v>0.2020833333333334</v>
      </c>
      <c r="O26" s="88">
        <f>40/P26</f>
        <v>8.247422680412368</v>
      </c>
      <c r="P26" s="91">
        <f>N26/"01:00:00"</f>
        <v>4.850000000000001</v>
      </c>
      <c r="Q26" s="94" t="s">
        <v>282</v>
      </c>
    </row>
    <row r="27" spans="1:17" s="14" customFormat="1" ht="13.5" customHeight="1">
      <c r="A27" s="111"/>
      <c r="B27" s="114"/>
      <c r="C27" s="99" t="s">
        <v>244</v>
      </c>
      <c r="D27" s="100"/>
      <c r="E27" s="99" t="s">
        <v>245</v>
      </c>
      <c r="F27" s="100"/>
      <c r="G27" s="119"/>
      <c r="H27" s="6">
        <v>0.4154976851851852</v>
      </c>
      <c r="I27" s="7">
        <f>20/J26</f>
        <v>7.129418754332111</v>
      </c>
      <c r="J27" s="92"/>
      <c r="K27" s="8">
        <v>0.5423611111111112</v>
      </c>
      <c r="L27" s="7">
        <f>20/M26</f>
        <v>9.781279717429694</v>
      </c>
      <c r="M27" s="92"/>
      <c r="N27" s="108"/>
      <c r="O27" s="89"/>
      <c r="P27" s="92"/>
      <c r="Q27" s="95"/>
    </row>
    <row r="28" spans="1:17" s="14" customFormat="1" ht="13.5" customHeight="1">
      <c r="A28" s="111"/>
      <c r="B28" s="114"/>
      <c r="C28" s="99"/>
      <c r="D28" s="100"/>
      <c r="E28" s="101" t="s">
        <v>246</v>
      </c>
      <c r="F28" s="102"/>
      <c r="G28" s="169" t="s">
        <v>247</v>
      </c>
      <c r="H28" s="9">
        <v>0.4293865740740741</v>
      </c>
      <c r="I28" s="105" t="s">
        <v>287</v>
      </c>
      <c r="J28" s="92"/>
      <c r="K28" s="10">
        <v>0.556423611111111</v>
      </c>
      <c r="L28" s="105" t="s">
        <v>295</v>
      </c>
      <c r="M28" s="92"/>
      <c r="N28" s="108"/>
      <c r="O28" s="89"/>
      <c r="P28" s="92"/>
      <c r="Q28" s="95"/>
    </row>
    <row r="29" spans="1:17" s="14" customFormat="1" ht="14.25" customHeight="1" thickBot="1">
      <c r="A29" s="112"/>
      <c r="B29" s="115"/>
      <c r="C29" s="176" t="s">
        <v>248</v>
      </c>
      <c r="D29" s="177"/>
      <c r="E29" s="34" t="s">
        <v>12</v>
      </c>
      <c r="F29" s="35">
        <v>2012</v>
      </c>
      <c r="G29" s="175"/>
      <c r="H29" s="2">
        <f>H28-H27</f>
        <v>0.013888888888888895</v>
      </c>
      <c r="I29" s="106"/>
      <c r="J29" s="93"/>
      <c r="K29" s="2">
        <f>K28-K27</f>
        <v>0.014062499999999867</v>
      </c>
      <c r="L29" s="106"/>
      <c r="M29" s="93"/>
      <c r="N29" s="109"/>
      <c r="O29" s="90"/>
      <c r="P29" s="93"/>
      <c r="Q29" s="96"/>
    </row>
    <row r="30" spans="1:17" s="14" customFormat="1" ht="13.5" customHeight="1">
      <c r="A30" s="110">
        <v>1</v>
      </c>
      <c r="B30" s="113">
        <v>57</v>
      </c>
      <c r="C30" s="178"/>
      <c r="D30" s="183"/>
      <c r="E30" s="68"/>
      <c r="F30" s="42" t="s">
        <v>229</v>
      </c>
      <c r="G30" s="118" t="s">
        <v>230</v>
      </c>
      <c r="H30" s="3">
        <v>0.3125</v>
      </c>
      <c r="I30" s="4">
        <f>H32-H30</f>
        <v>0.11692129629629627</v>
      </c>
      <c r="J30" s="91">
        <f>I30/"01:00:00"</f>
        <v>2.8061111111111106</v>
      </c>
      <c r="K30" s="5">
        <f>H32+TIME(0,40,0)</f>
        <v>0.45719907407407406</v>
      </c>
      <c r="L30" s="4">
        <f>K31-K30</f>
        <v>0.08519675925925924</v>
      </c>
      <c r="M30" s="91">
        <f>L30/"01:00:00"</f>
        <v>2.0447222222222217</v>
      </c>
      <c r="N30" s="107">
        <f>I30+L30</f>
        <v>0.2021180555555555</v>
      </c>
      <c r="O30" s="88">
        <f>40/P30</f>
        <v>8.246005840920805</v>
      </c>
      <c r="P30" s="91">
        <f>N30/"01:00:00"</f>
        <v>4.850833333333332</v>
      </c>
      <c r="Q30" s="94" t="s">
        <v>282</v>
      </c>
    </row>
    <row r="31" spans="1:17" s="14" customFormat="1" ht="13.5" customHeight="1">
      <c r="A31" s="111"/>
      <c r="B31" s="114"/>
      <c r="C31" s="99" t="s">
        <v>231</v>
      </c>
      <c r="D31" s="100"/>
      <c r="E31" s="99" t="s">
        <v>232</v>
      </c>
      <c r="F31" s="100"/>
      <c r="G31" s="119"/>
      <c r="H31" s="6">
        <v>0.4155324074074074</v>
      </c>
      <c r="I31" s="7">
        <f>20/J30</f>
        <v>7.127301524450605</v>
      </c>
      <c r="J31" s="92"/>
      <c r="K31" s="8">
        <v>0.5423958333333333</v>
      </c>
      <c r="L31" s="7">
        <f>20/M30</f>
        <v>9.7812797174297</v>
      </c>
      <c r="M31" s="92"/>
      <c r="N31" s="108"/>
      <c r="O31" s="89"/>
      <c r="P31" s="92"/>
      <c r="Q31" s="95"/>
    </row>
    <row r="32" spans="1:17" s="14" customFormat="1" ht="13.5" customHeight="1">
      <c r="A32" s="111"/>
      <c r="B32" s="114"/>
      <c r="C32" s="99"/>
      <c r="D32" s="100"/>
      <c r="E32" s="99" t="s">
        <v>233</v>
      </c>
      <c r="F32" s="100"/>
      <c r="G32" s="169" t="s">
        <v>235</v>
      </c>
      <c r="H32" s="9">
        <v>0.4294212962962963</v>
      </c>
      <c r="I32" s="105" t="s">
        <v>287</v>
      </c>
      <c r="J32" s="92"/>
      <c r="K32" s="10">
        <v>0.5626736111111111</v>
      </c>
      <c r="L32" s="105" t="s">
        <v>294</v>
      </c>
      <c r="M32" s="92"/>
      <c r="N32" s="108"/>
      <c r="O32" s="89"/>
      <c r="P32" s="92"/>
      <c r="Q32" s="95"/>
    </row>
    <row r="33" spans="1:17" s="14" customFormat="1" ht="18" thickBot="1">
      <c r="A33" s="112"/>
      <c r="B33" s="115"/>
      <c r="C33" s="176" t="s">
        <v>236</v>
      </c>
      <c r="D33" s="177"/>
      <c r="E33" s="34" t="s">
        <v>237</v>
      </c>
      <c r="F33" s="35">
        <v>2004</v>
      </c>
      <c r="G33" s="175"/>
      <c r="H33" s="2">
        <f>H32-H31</f>
        <v>0.013888888888888895</v>
      </c>
      <c r="I33" s="106"/>
      <c r="J33" s="93"/>
      <c r="K33" s="2">
        <f>K32-K31</f>
        <v>0.02027777777777784</v>
      </c>
      <c r="L33" s="106"/>
      <c r="M33" s="93"/>
      <c r="N33" s="109"/>
      <c r="O33" s="90"/>
      <c r="P33" s="93"/>
      <c r="Q33" s="96"/>
    </row>
    <row r="34" spans="1:17" s="14" customFormat="1" ht="13.5" customHeight="1">
      <c r="A34" s="110">
        <v>1</v>
      </c>
      <c r="B34" s="113">
        <v>55</v>
      </c>
      <c r="C34" s="180">
        <v>29605</v>
      </c>
      <c r="D34" s="181"/>
      <c r="E34" s="63">
        <v>52929</v>
      </c>
      <c r="F34" s="51" t="s">
        <v>213</v>
      </c>
      <c r="G34" s="164" t="s">
        <v>214</v>
      </c>
      <c r="H34" s="3">
        <v>0.3125</v>
      </c>
      <c r="I34" s="4">
        <f>H36-H34</f>
        <v>0.11938657407407405</v>
      </c>
      <c r="J34" s="91">
        <f>I34/"01:00:00"</f>
        <v>2.865277777777777</v>
      </c>
      <c r="K34" s="5">
        <f>H36+TIME(0,40,0)</f>
        <v>0.45966435185185184</v>
      </c>
      <c r="L34" s="4">
        <f>K35-K34</f>
        <v>0.08281249999999996</v>
      </c>
      <c r="M34" s="91">
        <f>L34/"01:00:00"</f>
        <v>1.987499999999999</v>
      </c>
      <c r="N34" s="107">
        <f>I34+L34</f>
        <v>0.202199074074074</v>
      </c>
      <c r="O34" s="88">
        <f>40/P34</f>
        <v>8.242701774470524</v>
      </c>
      <c r="P34" s="91">
        <f>N34/"01:00:00"</f>
        <v>4.852777777777776</v>
      </c>
      <c r="Q34" s="94" t="s">
        <v>282</v>
      </c>
    </row>
    <row r="35" spans="1:17" s="14" customFormat="1" ht="13.5" customHeight="1">
      <c r="A35" s="111"/>
      <c r="B35" s="114"/>
      <c r="C35" s="99" t="s">
        <v>215</v>
      </c>
      <c r="D35" s="100"/>
      <c r="E35" s="97" t="s">
        <v>216</v>
      </c>
      <c r="F35" s="98"/>
      <c r="G35" s="165"/>
      <c r="H35" s="6">
        <v>0.4203819444444445</v>
      </c>
      <c r="I35" s="7">
        <f>20/J34</f>
        <v>6.980126030053322</v>
      </c>
      <c r="J35" s="92"/>
      <c r="K35" s="8">
        <v>0.5424768518518518</v>
      </c>
      <c r="L35" s="7">
        <f>20/M34</f>
        <v>10.062893081761011</v>
      </c>
      <c r="M35" s="92"/>
      <c r="N35" s="108"/>
      <c r="O35" s="89"/>
      <c r="P35" s="92"/>
      <c r="Q35" s="95"/>
    </row>
    <row r="36" spans="1:17" s="14" customFormat="1" ht="13.5" customHeight="1">
      <c r="A36" s="111"/>
      <c r="B36" s="114"/>
      <c r="C36" s="99"/>
      <c r="D36" s="100"/>
      <c r="E36" s="97" t="s">
        <v>217</v>
      </c>
      <c r="F36" s="98"/>
      <c r="G36" s="119" t="s">
        <v>218</v>
      </c>
      <c r="H36" s="9">
        <v>0.43188657407407405</v>
      </c>
      <c r="I36" s="105" t="s">
        <v>287</v>
      </c>
      <c r="J36" s="92"/>
      <c r="K36" s="10">
        <v>0.5553125</v>
      </c>
      <c r="L36" s="105" t="s">
        <v>293</v>
      </c>
      <c r="M36" s="92"/>
      <c r="N36" s="108"/>
      <c r="O36" s="89"/>
      <c r="P36" s="92"/>
      <c r="Q36" s="95"/>
    </row>
    <row r="37" spans="1:17" s="14" customFormat="1" ht="14.25" customHeight="1" thickBot="1">
      <c r="A37" s="112"/>
      <c r="B37" s="115"/>
      <c r="C37" s="176" t="s">
        <v>219</v>
      </c>
      <c r="D37" s="177"/>
      <c r="E37" s="70" t="s">
        <v>220</v>
      </c>
      <c r="F37" s="71">
        <v>2003</v>
      </c>
      <c r="G37" s="182"/>
      <c r="H37" s="2">
        <f>H36-H35</f>
        <v>0.01150462962962956</v>
      </c>
      <c r="I37" s="106"/>
      <c r="J37" s="93"/>
      <c r="K37" s="2">
        <f>K36-K35</f>
        <v>0.012835648148148193</v>
      </c>
      <c r="L37" s="106"/>
      <c r="M37" s="93"/>
      <c r="N37" s="109"/>
      <c r="O37" s="90"/>
      <c r="P37" s="93"/>
      <c r="Q37" s="96"/>
    </row>
    <row r="38" spans="1:17" s="14" customFormat="1" ht="13.5" customHeight="1">
      <c r="A38" s="110">
        <v>1</v>
      </c>
      <c r="B38" s="113">
        <v>56</v>
      </c>
      <c r="C38" s="180">
        <v>26771</v>
      </c>
      <c r="D38" s="181"/>
      <c r="E38" s="63">
        <v>57492</v>
      </c>
      <c r="F38" s="51" t="s">
        <v>221</v>
      </c>
      <c r="G38" s="164" t="s">
        <v>222</v>
      </c>
      <c r="H38" s="3">
        <v>0.3125</v>
      </c>
      <c r="I38" s="4">
        <f>H40-H38</f>
        <v>0.11689814814814814</v>
      </c>
      <c r="J38" s="91">
        <f>I38/"01:00:00"</f>
        <v>2.8055555555555554</v>
      </c>
      <c r="K38" s="5">
        <f>H40+TIME(0,40,0)</f>
        <v>0.45717592592592593</v>
      </c>
      <c r="L38" s="4">
        <f>K39-K38</f>
        <v>0.08531250000000001</v>
      </c>
      <c r="M38" s="91">
        <f>L38/"01:00:00"</f>
        <v>2.0475000000000003</v>
      </c>
      <c r="N38" s="107">
        <f>I38+L38</f>
        <v>0.20221064814814815</v>
      </c>
      <c r="O38" s="88">
        <f>40/P38</f>
        <v>8.242229981111556</v>
      </c>
      <c r="P38" s="91">
        <f>N38/"01:00:00"</f>
        <v>4.853055555555556</v>
      </c>
      <c r="Q38" s="94" t="s">
        <v>282</v>
      </c>
    </row>
    <row r="39" spans="1:17" s="14" customFormat="1" ht="13.5" customHeight="1">
      <c r="A39" s="111"/>
      <c r="B39" s="114"/>
      <c r="C39" s="99" t="s">
        <v>223</v>
      </c>
      <c r="D39" s="100"/>
      <c r="E39" s="97" t="s">
        <v>224</v>
      </c>
      <c r="F39" s="98"/>
      <c r="G39" s="165"/>
      <c r="H39" s="6">
        <v>0.4156365740740741</v>
      </c>
      <c r="I39" s="7">
        <f>20/J38</f>
        <v>7.128712871287129</v>
      </c>
      <c r="J39" s="92"/>
      <c r="K39" s="8">
        <v>0.5424884259259259</v>
      </c>
      <c r="L39" s="7">
        <f>20/M38</f>
        <v>9.768009768009767</v>
      </c>
      <c r="M39" s="92"/>
      <c r="N39" s="108"/>
      <c r="O39" s="89"/>
      <c r="P39" s="92"/>
      <c r="Q39" s="95"/>
    </row>
    <row r="40" spans="1:17" s="14" customFormat="1" ht="13.5" customHeight="1">
      <c r="A40" s="111"/>
      <c r="B40" s="114"/>
      <c r="C40" s="99"/>
      <c r="D40" s="100"/>
      <c r="E40" s="97" t="s">
        <v>225</v>
      </c>
      <c r="F40" s="98"/>
      <c r="G40" s="119" t="s">
        <v>226</v>
      </c>
      <c r="H40" s="9">
        <v>0.42939814814814814</v>
      </c>
      <c r="I40" s="105" t="s">
        <v>286</v>
      </c>
      <c r="J40" s="92"/>
      <c r="K40" s="10">
        <v>0.5567708333333333</v>
      </c>
      <c r="L40" s="105" t="s">
        <v>296</v>
      </c>
      <c r="M40" s="92"/>
      <c r="N40" s="108"/>
      <c r="O40" s="89"/>
      <c r="P40" s="92"/>
      <c r="Q40" s="95"/>
    </row>
    <row r="41" spans="1:17" s="14" customFormat="1" ht="18" thickBot="1">
      <c r="A41" s="112"/>
      <c r="B41" s="115"/>
      <c r="C41" s="176" t="s">
        <v>227</v>
      </c>
      <c r="D41" s="177"/>
      <c r="E41" s="46" t="s">
        <v>228</v>
      </c>
      <c r="F41" s="47">
        <v>2003</v>
      </c>
      <c r="G41" s="182"/>
      <c r="H41" s="2">
        <f>H40-H39</f>
        <v>0.013761574074074023</v>
      </c>
      <c r="I41" s="106"/>
      <c r="J41" s="93"/>
      <c r="K41" s="2">
        <f>K40-K39</f>
        <v>0.014282407407407383</v>
      </c>
      <c r="L41" s="106"/>
      <c r="M41" s="93"/>
      <c r="N41" s="109"/>
      <c r="O41" s="90"/>
      <c r="P41" s="93"/>
      <c r="Q41" s="96"/>
    </row>
    <row r="42" spans="1:17" s="14" customFormat="1" ht="13.5" customHeight="1">
      <c r="A42" s="110">
        <v>1</v>
      </c>
      <c r="B42" s="113">
        <v>52</v>
      </c>
      <c r="C42" s="180">
        <v>161</v>
      </c>
      <c r="D42" s="181"/>
      <c r="E42" s="43">
        <v>53104</v>
      </c>
      <c r="F42" s="40" t="s">
        <v>27</v>
      </c>
      <c r="G42" s="118" t="s">
        <v>28</v>
      </c>
      <c r="H42" s="3">
        <v>0.3125</v>
      </c>
      <c r="I42" s="4">
        <f>H44-H42</f>
        <v>0.11249999999999999</v>
      </c>
      <c r="J42" s="91">
        <f>I42/"01:00:00"</f>
        <v>2.6999999999999997</v>
      </c>
      <c r="K42" s="5">
        <f>H44+TIME(0,40,0)</f>
        <v>0.4527777777777778</v>
      </c>
      <c r="L42" s="4">
        <f>K43-K42</f>
        <v>0.08974537037037039</v>
      </c>
      <c r="M42" s="91">
        <f>L42/"01:00:00"</f>
        <v>2.1538888888888894</v>
      </c>
      <c r="N42" s="107">
        <f>I42+L42</f>
        <v>0.20224537037037038</v>
      </c>
      <c r="O42" s="88">
        <f>40/P42</f>
        <v>8.240814925031476</v>
      </c>
      <c r="P42" s="91">
        <f>N42/"01:00:00"</f>
        <v>4.853888888888889</v>
      </c>
      <c r="Q42" s="94" t="s">
        <v>282</v>
      </c>
    </row>
    <row r="43" spans="1:17" s="14" customFormat="1" ht="13.5" customHeight="1">
      <c r="A43" s="111"/>
      <c r="B43" s="114"/>
      <c r="C43" s="99" t="s">
        <v>103</v>
      </c>
      <c r="D43" s="100"/>
      <c r="E43" s="99" t="s">
        <v>197</v>
      </c>
      <c r="F43" s="100"/>
      <c r="G43" s="119"/>
      <c r="H43" s="6">
        <v>0.420625</v>
      </c>
      <c r="I43" s="7">
        <f>20/J42</f>
        <v>7.407407407407408</v>
      </c>
      <c r="J43" s="92"/>
      <c r="K43" s="8">
        <v>0.5425231481481482</v>
      </c>
      <c r="L43" s="7">
        <f>20/M42</f>
        <v>9.285530049006962</v>
      </c>
      <c r="M43" s="92"/>
      <c r="N43" s="108"/>
      <c r="O43" s="89"/>
      <c r="P43" s="92"/>
      <c r="Q43" s="95"/>
    </row>
    <row r="44" spans="1:17" s="14" customFormat="1" ht="13.5" customHeight="1">
      <c r="A44" s="111"/>
      <c r="B44" s="114"/>
      <c r="C44" s="99"/>
      <c r="D44" s="100"/>
      <c r="E44" s="99" t="s">
        <v>198</v>
      </c>
      <c r="F44" s="100"/>
      <c r="G44" s="103" t="s">
        <v>141</v>
      </c>
      <c r="H44" s="9">
        <v>0.425</v>
      </c>
      <c r="I44" s="105" t="s">
        <v>285</v>
      </c>
      <c r="J44" s="92"/>
      <c r="K44" s="10">
        <v>0.5475694444444444</v>
      </c>
      <c r="L44" s="105" t="s">
        <v>292</v>
      </c>
      <c r="M44" s="92"/>
      <c r="N44" s="108"/>
      <c r="O44" s="89"/>
      <c r="P44" s="92"/>
      <c r="Q44" s="95"/>
    </row>
    <row r="45" spans="1:17" s="14" customFormat="1" ht="14.25" customHeight="1" thickBot="1">
      <c r="A45" s="112"/>
      <c r="B45" s="115"/>
      <c r="C45" s="176" t="s">
        <v>199</v>
      </c>
      <c r="D45" s="177"/>
      <c r="E45" s="34" t="s">
        <v>200</v>
      </c>
      <c r="F45" s="35">
        <v>2003</v>
      </c>
      <c r="G45" s="104"/>
      <c r="H45" s="2">
        <f>H44-H43</f>
        <v>0.004374999999999962</v>
      </c>
      <c r="I45" s="106"/>
      <c r="J45" s="93"/>
      <c r="K45" s="2">
        <f>K44-K43</f>
        <v>0.005046296296296271</v>
      </c>
      <c r="L45" s="106"/>
      <c r="M45" s="93"/>
      <c r="N45" s="109"/>
      <c r="O45" s="90"/>
      <c r="P45" s="93"/>
      <c r="Q45" s="96"/>
    </row>
    <row r="46" spans="1:17" s="14" customFormat="1" ht="13.5" customHeight="1">
      <c r="A46" s="110">
        <v>1</v>
      </c>
      <c r="B46" s="113">
        <v>54</v>
      </c>
      <c r="C46" s="123">
        <v>28769</v>
      </c>
      <c r="D46" s="124"/>
      <c r="E46" s="39"/>
      <c r="F46" s="42" t="s">
        <v>208</v>
      </c>
      <c r="G46" s="118" t="s">
        <v>209</v>
      </c>
      <c r="H46" s="3">
        <v>0.3125</v>
      </c>
      <c r="I46" s="4">
        <f>H48-H46</f>
        <v>0.08796296296296297</v>
      </c>
      <c r="J46" s="91">
        <f>I46/"01:00:00"</f>
        <v>2.111111111111111</v>
      </c>
      <c r="K46" s="5">
        <f>H48+TIME(0,40,0)</f>
        <v>0.42824074074074076</v>
      </c>
      <c r="L46" s="4"/>
      <c r="M46" s="91">
        <f>L46/"01:00:00"</f>
        <v>0</v>
      </c>
      <c r="N46" s="107"/>
      <c r="O46" s="88"/>
      <c r="P46" s="91">
        <f>N46/"01:00:00"</f>
        <v>0</v>
      </c>
      <c r="Q46" s="94" t="s">
        <v>298</v>
      </c>
    </row>
    <row r="47" spans="1:17" s="14" customFormat="1" ht="13.5" customHeight="1">
      <c r="A47" s="111"/>
      <c r="B47" s="114"/>
      <c r="C47" s="99" t="s">
        <v>17</v>
      </c>
      <c r="D47" s="100"/>
      <c r="E47" s="99" t="s">
        <v>210</v>
      </c>
      <c r="F47" s="100"/>
      <c r="G47" s="119"/>
      <c r="H47" s="6">
        <v>0.3958217592592593</v>
      </c>
      <c r="I47" s="7">
        <f>20/J46</f>
        <v>9.473684210526315</v>
      </c>
      <c r="J47" s="92"/>
      <c r="K47" s="8"/>
      <c r="L47" s="7"/>
      <c r="M47" s="92"/>
      <c r="N47" s="108"/>
      <c r="O47" s="89"/>
      <c r="P47" s="92"/>
      <c r="Q47" s="95"/>
    </row>
    <row r="48" spans="1:17" s="14" customFormat="1" ht="13.5" customHeight="1">
      <c r="A48" s="111"/>
      <c r="B48" s="114"/>
      <c r="C48" s="99"/>
      <c r="D48" s="100"/>
      <c r="E48" s="101" t="s">
        <v>211</v>
      </c>
      <c r="F48" s="102"/>
      <c r="G48" s="103" t="s">
        <v>82</v>
      </c>
      <c r="H48" s="9">
        <v>0.40046296296296297</v>
      </c>
      <c r="I48" s="105" t="s">
        <v>281</v>
      </c>
      <c r="J48" s="92"/>
      <c r="K48" s="10"/>
      <c r="L48" s="105"/>
      <c r="M48" s="92"/>
      <c r="N48" s="108"/>
      <c r="O48" s="89"/>
      <c r="P48" s="92"/>
      <c r="Q48" s="95"/>
    </row>
    <row r="49" spans="1:17" s="14" customFormat="1" ht="14.25" customHeight="1" thickBot="1">
      <c r="A49" s="112"/>
      <c r="B49" s="115"/>
      <c r="C49" s="176" t="s">
        <v>83</v>
      </c>
      <c r="D49" s="177"/>
      <c r="E49" s="34" t="s">
        <v>212</v>
      </c>
      <c r="F49" s="35">
        <v>2012</v>
      </c>
      <c r="G49" s="104"/>
      <c r="H49" s="2">
        <f>H48-H47</f>
        <v>0.004641203703703689</v>
      </c>
      <c r="I49" s="106"/>
      <c r="J49" s="93"/>
      <c r="K49" s="2"/>
      <c r="L49" s="106"/>
      <c r="M49" s="93"/>
      <c r="N49" s="109"/>
      <c r="O49" s="90"/>
      <c r="P49" s="93"/>
      <c r="Q49" s="96"/>
    </row>
    <row r="50" spans="1:16" ht="13.5">
      <c r="A50" s="79" t="s">
        <v>8</v>
      </c>
      <c r="B50" s="80"/>
      <c r="C50" s="80"/>
      <c r="D50" s="80"/>
      <c r="E50" s="80"/>
      <c r="F50" s="80"/>
      <c r="G50" s="73"/>
      <c r="H50" s="3">
        <v>0.3125</v>
      </c>
      <c r="I50" s="4">
        <f>H52-H50</f>
        <v>0.10416666666666669</v>
      </c>
      <c r="J50" s="91">
        <f>I50/"01:00:00"</f>
        <v>2.5000000000000004</v>
      </c>
      <c r="K50" s="5">
        <f>H52+TIME(0,40,0)</f>
        <v>0.4444444444444445</v>
      </c>
      <c r="L50" s="4">
        <f>K51-K50</f>
        <v>0.10416666666666657</v>
      </c>
      <c r="M50" s="91">
        <f>L50/"01:00:00"</f>
        <v>2.499999999999998</v>
      </c>
      <c r="N50" s="107">
        <f>I50+L50</f>
        <v>0.20833333333333326</v>
      </c>
      <c r="O50" s="88">
        <f>40/P50</f>
        <v>8.000000000000004</v>
      </c>
      <c r="P50" s="91">
        <f>N50/"01:00:00"</f>
        <v>4.999999999999998</v>
      </c>
    </row>
    <row r="51" spans="1:16" ht="13.5">
      <c r="A51" s="74"/>
      <c r="B51" s="75"/>
      <c r="C51" s="75"/>
      <c r="D51" s="75"/>
      <c r="E51" s="75"/>
      <c r="F51" s="75"/>
      <c r="G51" s="76"/>
      <c r="H51" s="6">
        <v>0.40277777777777773</v>
      </c>
      <c r="I51" s="7">
        <f>20/J50</f>
        <v>7.999999999999998</v>
      </c>
      <c r="J51" s="92"/>
      <c r="K51" s="48">
        <v>0.548611111111111</v>
      </c>
      <c r="L51" s="7">
        <f>20/M50</f>
        <v>8.000000000000007</v>
      </c>
      <c r="M51" s="92"/>
      <c r="N51" s="108"/>
      <c r="O51" s="89"/>
      <c r="P51" s="92"/>
    </row>
    <row r="52" spans="1:16" ht="13.5">
      <c r="A52" s="74"/>
      <c r="B52" s="75"/>
      <c r="C52" s="75"/>
      <c r="D52" s="75"/>
      <c r="E52" s="75"/>
      <c r="F52" s="75"/>
      <c r="G52" s="76"/>
      <c r="H52" s="9">
        <v>0.4166666666666667</v>
      </c>
      <c r="I52" s="105"/>
      <c r="J52" s="92"/>
      <c r="K52" s="10">
        <v>0.5694444444444444</v>
      </c>
      <c r="L52" s="77" t="s">
        <v>60</v>
      </c>
      <c r="M52" s="92"/>
      <c r="N52" s="108"/>
      <c r="O52" s="89"/>
      <c r="P52" s="92"/>
    </row>
    <row r="53" spans="1:16" ht="14.25" thickBot="1">
      <c r="A53" s="120"/>
      <c r="B53" s="121"/>
      <c r="C53" s="121"/>
      <c r="D53" s="121"/>
      <c r="E53" s="121"/>
      <c r="F53" s="121"/>
      <c r="G53" s="122"/>
      <c r="H53" s="2">
        <f>H52-H51</f>
        <v>0.01388888888888895</v>
      </c>
      <c r="I53" s="106"/>
      <c r="J53" s="93"/>
      <c r="K53" s="2">
        <f>K52-K51</f>
        <v>0.02083333333333337</v>
      </c>
      <c r="L53" s="78"/>
      <c r="M53" s="93"/>
      <c r="N53" s="109"/>
      <c r="O53" s="90"/>
      <c r="P53" s="93"/>
    </row>
    <row r="54" spans="1:16" ht="13.5">
      <c r="A54" s="79" t="s">
        <v>9</v>
      </c>
      <c r="B54" s="80"/>
      <c r="C54" s="80"/>
      <c r="D54" s="80"/>
      <c r="E54" s="80"/>
      <c r="F54" s="80"/>
      <c r="G54" s="73"/>
      <c r="H54" s="3">
        <v>0.3125</v>
      </c>
      <c r="I54" s="4">
        <f>H56-H54</f>
        <v>0.0625</v>
      </c>
      <c r="J54" s="91">
        <f>I54/"01:00:00"</f>
        <v>1.5</v>
      </c>
      <c r="K54" s="5">
        <f>H56+TIME(0,40,0)</f>
        <v>0.4027777777777778</v>
      </c>
      <c r="L54" s="4">
        <f>K55-K54</f>
        <v>0.062499999999999944</v>
      </c>
      <c r="M54" s="91">
        <f>L54/"01:00:00"</f>
        <v>1.4999999999999987</v>
      </c>
      <c r="N54" s="107">
        <f>I54+L54</f>
        <v>0.12499999999999994</v>
      </c>
      <c r="O54" s="88">
        <f>40/P54</f>
        <v>13.33333333333334</v>
      </c>
      <c r="P54" s="91">
        <f>N54/"01:00:00"</f>
        <v>2.9999999999999987</v>
      </c>
    </row>
    <row r="55" spans="1:16" ht="13.5">
      <c r="A55" s="74"/>
      <c r="B55" s="75"/>
      <c r="C55" s="75"/>
      <c r="D55" s="75"/>
      <c r="E55" s="75"/>
      <c r="F55" s="75"/>
      <c r="G55" s="76"/>
      <c r="H55" s="6">
        <v>0.3611111111111111</v>
      </c>
      <c r="I55" s="7">
        <f>20/J54</f>
        <v>13.333333333333334</v>
      </c>
      <c r="J55" s="92"/>
      <c r="K55" s="48">
        <v>0.46527777777777773</v>
      </c>
      <c r="L55" s="7">
        <f>20/M54</f>
        <v>13.333333333333345</v>
      </c>
      <c r="M55" s="92"/>
      <c r="N55" s="108"/>
      <c r="O55" s="89"/>
      <c r="P55" s="92"/>
    </row>
    <row r="56" spans="1:16" ht="13.5">
      <c r="A56" s="74"/>
      <c r="B56" s="75"/>
      <c r="C56" s="75"/>
      <c r="D56" s="75"/>
      <c r="E56" s="75"/>
      <c r="F56" s="75"/>
      <c r="G56" s="76"/>
      <c r="H56" s="9">
        <v>0.375</v>
      </c>
      <c r="I56" s="105"/>
      <c r="J56" s="92"/>
      <c r="K56" s="10">
        <v>0.4861111111111111</v>
      </c>
      <c r="L56" s="105"/>
      <c r="M56" s="92"/>
      <c r="N56" s="108"/>
      <c r="O56" s="89"/>
      <c r="P56" s="92"/>
    </row>
    <row r="57" spans="1:16" ht="14.25" thickBot="1">
      <c r="A57" s="120"/>
      <c r="B57" s="121"/>
      <c r="C57" s="121"/>
      <c r="D57" s="121"/>
      <c r="E57" s="121"/>
      <c r="F57" s="121"/>
      <c r="G57" s="122"/>
      <c r="H57" s="2">
        <f>H56-H55</f>
        <v>0.013888888888888895</v>
      </c>
      <c r="I57" s="106"/>
      <c r="J57" s="93"/>
      <c r="K57" s="2">
        <f>K56-K55</f>
        <v>0.02083333333333337</v>
      </c>
      <c r="L57" s="106"/>
      <c r="M57" s="93"/>
      <c r="N57" s="109"/>
      <c r="O57" s="90"/>
      <c r="P57" s="93"/>
    </row>
    <row r="58" spans="7:9" ht="13.5">
      <c r="G58" t="s">
        <v>11</v>
      </c>
      <c r="I58" s="45">
        <v>0.027777777777777776</v>
      </c>
    </row>
  </sheetData>
  <mergeCells count="210">
    <mergeCell ref="A1:E2"/>
    <mergeCell ref="F1:M1"/>
    <mergeCell ref="F2:M2"/>
    <mergeCell ref="O2:Q2"/>
    <mergeCell ref="A3:F3"/>
    <mergeCell ref="A4:L4"/>
    <mergeCell ref="O4:Q4"/>
    <mergeCell ref="A5:A9"/>
    <mergeCell ref="B5:B9"/>
    <mergeCell ref="C5:D5"/>
    <mergeCell ref="G5:G8"/>
    <mergeCell ref="H5:I5"/>
    <mergeCell ref="K5:L5"/>
    <mergeCell ref="N5:N7"/>
    <mergeCell ref="O5:O7"/>
    <mergeCell ref="Q5:Q9"/>
    <mergeCell ref="C6:D8"/>
    <mergeCell ref="E6:F7"/>
    <mergeCell ref="E8:F8"/>
    <mergeCell ref="I8:I9"/>
    <mergeCell ref="L8:L9"/>
    <mergeCell ref="N8:N9"/>
    <mergeCell ref="O8:O9"/>
    <mergeCell ref="C9:D9"/>
    <mergeCell ref="M10:M13"/>
    <mergeCell ref="N10:N13"/>
    <mergeCell ref="O10:O13"/>
    <mergeCell ref="A10:A13"/>
    <mergeCell ref="B10:B13"/>
    <mergeCell ref="C10:D10"/>
    <mergeCell ref="G10:G11"/>
    <mergeCell ref="P10:P13"/>
    <mergeCell ref="Q10:Q13"/>
    <mergeCell ref="C11:D12"/>
    <mergeCell ref="E11:F11"/>
    <mergeCell ref="E12:F12"/>
    <mergeCell ref="G12:G13"/>
    <mergeCell ref="I12:I13"/>
    <mergeCell ref="L12:L13"/>
    <mergeCell ref="C13:D13"/>
    <mergeCell ref="J10:J13"/>
    <mergeCell ref="M14:M17"/>
    <mergeCell ref="N14:N17"/>
    <mergeCell ref="O14:O17"/>
    <mergeCell ref="A14:A17"/>
    <mergeCell ref="B14:B17"/>
    <mergeCell ref="C14:D14"/>
    <mergeCell ref="G14:G15"/>
    <mergeCell ref="P14:P17"/>
    <mergeCell ref="Q14:Q17"/>
    <mergeCell ref="C15:D16"/>
    <mergeCell ref="E15:F15"/>
    <mergeCell ref="E16:F16"/>
    <mergeCell ref="G16:G17"/>
    <mergeCell ref="I16:I17"/>
    <mergeCell ref="L16:L17"/>
    <mergeCell ref="C17:D17"/>
    <mergeCell ref="J14:J17"/>
    <mergeCell ref="M18:M21"/>
    <mergeCell ref="N18:N21"/>
    <mergeCell ref="O18:O21"/>
    <mergeCell ref="A18:A21"/>
    <mergeCell ref="B18:B21"/>
    <mergeCell ref="C18:D18"/>
    <mergeCell ref="G18:G19"/>
    <mergeCell ref="P18:P21"/>
    <mergeCell ref="Q18:Q21"/>
    <mergeCell ref="C19:D20"/>
    <mergeCell ref="E19:F19"/>
    <mergeCell ref="E20:F20"/>
    <mergeCell ref="G20:G21"/>
    <mergeCell ref="I20:I21"/>
    <mergeCell ref="L20:L21"/>
    <mergeCell ref="C21:D21"/>
    <mergeCell ref="J18:J21"/>
    <mergeCell ref="M22:M25"/>
    <mergeCell ref="N22:N25"/>
    <mergeCell ref="O22:O25"/>
    <mergeCell ref="A22:A25"/>
    <mergeCell ref="B22:B25"/>
    <mergeCell ref="C22:D22"/>
    <mergeCell ref="G22:G23"/>
    <mergeCell ref="P22:P25"/>
    <mergeCell ref="Q22:Q25"/>
    <mergeCell ref="C23:D24"/>
    <mergeCell ref="E23:F23"/>
    <mergeCell ref="E24:F24"/>
    <mergeCell ref="G24:G25"/>
    <mergeCell ref="I24:I25"/>
    <mergeCell ref="L24:L25"/>
    <mergeCell ref="C25:D25"/>
    <mergeCell ref="J22:J25"/>
    <mergeCell ref="M30:M33"/>
    <mergeCell ref="N30:N33"/>
    <mergeCell ref="O30:O33"/>
    <mergeCell ref="A30:A33"/>
    <mergeCell ref="B30:B33"/>
    <mergeCell ref="C30:D30"/>
    <mergeCell ref="G30:G31"/>
    <mergeCell ref="P30:P33"/>
    <mergeCell ref="Q30:Q33"/>
    <mergeCell ref="C31:D32"/>
    <mergeCell ref="E31:F31"/>
    <mergeCell ref="E32:F32"/>
    <mergeCell ref="G32:G33"/>
    <mergeCell ref="I32:I33"/>
    <mergeCell ref="L32:L33"/>
    <mergeCell ref="C33:D33"/>
    <mergeCell ref="J30:J33"/>
    <mergeCell ref="M34:M37"/>
    <mergeCell ref="N34:N37"/>
    <mergeCell ref="O34:O37"/>
    <mergeCell ref="A34:A37"/>
    <mergeCell ref="B34:B37"/>
    <mergeCell ref="C34:D34"/>
    <mergeCell ref="G34:G35"/>
    <mergeCell ref="P34:P37"/>
    <mergeCell ref="Q34:Q37"/>
    <mergeCell ref="C35:D36"/>
    <mergeCell ref="E35:F35"/>
    <mergeCell ref="E36:F36"/>
    <mergeCell ref="G36:G37"/>
    <mergeCell ref="I36:I37"/>
    <mergeCell ref="L36:L37"/>
    <mergeCell ref="C37:D37"/>
    <mergeCell ref="J34:J37"/>
    <mergeCell ref="M38:M41"/>
    <mergeCell ref="N38:N41"/>
    <mergeCell ref="O38:O41"/>
    <mergeCell ref="A38:A41"/>
    <mergeCell ref="B38:B41"/>
    <mergeCell ref="C38:D38"/>
    <mergeCell ref="G38:G39"/>
    <mergeCell ref="P38:P41"/>
    <mergeCell ref="Q38:Q41"/>
    <mergeCell ref="C39:D40"/>
    <mergeCell ref="E39:F39"/>
    <mergeCell ref="E40:F40"/>
    <mergeCell ref="G40:G41"/>
    <mergeCell ref="I40:I41"/>
    <mergeCell ref="L40:L41"/>
    <mergeCell ref="C41:D41"/>
    <mergeCell ref="J38:J41"/>
    <mergeCell ref="A50:G53"/>
    <mergeCell ref="J50:J53"/>
    <mergeCell ref="M50:M53"/>
    <mergeCell ref="N50:N53"/>
    <mergeCell ref="O50:O53"/>
    <mergeCell ref="P50:P53"/>
    <mergeCell ref="I52:I53"/>
    <mergeCell ref="L52:L53"/>
    <mergeCell ref="A54:G57"/>
    <mergeCell ref="J54:J57"/>
    <mergeCell ref="M54:M57"/>
    <mergeCell ref="N54:N57"/>
    <mergeCell ref="O54:O57"/>
    <mergeCell ref="P54:P57"/>
    <mergeCell ref="I56:I57"/>
    <mergeCell ref="L56:L57"/>
    <mergeCell ref="M42:M45"/>
    <mergeCell ref="N42:N45"/>
    <mergeCell ref="O42:O45"/>
    <mergeCell ref="A42:A45"/>
    <mergeCell ref="B42:B45"/>
    <mergeCell ref="C42:D42"/>
    <mergeCell ref="G42:G43"/>
    <mergeCell ref="P42:P45"/>
    <mergeCell ref="Q42:Q45"/>
    <mergeCell ref="C43:D44"/>
    <mergeCell ref="E43:F43"/>
    <mergeCell ref="E44:F44"/>
    <mergeCell ref="G44:G45"/>
    <mergeCell ref="I44:I45"/>
    <mergeCell ref="L44:L45"/>
    <mergeCell ref="C45:D45"/>
    <mergeCell ref="J42:J45"/>
    <mergeCell ref="M46:M49"/>
    <mergeCell ref="N46:N49"/>
    <mergeCell ref="O46:O49"/>
    <mergeCell ref="A46:A49"/>
    <mergeCell ref="B46:B49"/>
    <mergeCell ref="C46:D46"/>
    <mergeCell ref="G46:G47"/>
    <mergeCell ref="P46:P49"/>
    <mergeCell ref="Q46:Q49"/>
    <mergeCell ref="C47:D48"/>
    <mergeCell ref="E47:F47"/>
    <mergeCell ref="E48:F48"/>
    <mergeCell ref="G48:G49"/>
    <mergeCell ref="I48:I49"/>
    <mergeCell ref="L48:L49"/>
    <mergeCell ref="C49:D49"/>
    <mergeCell ref="J46:J49"/>
    <mergeCell ref="M26:M29"/>
    <mergeCell ref="N26:N29"/>
    <mergeCell ref="O26:O29"/>
    <mergeCell ref="A26:A29"/>
    <mergeCell ref="B26:B29"/>
    <mergeCell ref="C26:D26"/>
    <mergeCell ref="G26:G27"/>
    <mergeCell ref="P26:P29"/>
    <mergeCell ref="Q26:Q29"/>
    <mergeCell ref="C27:D28"/>
    <mergeCell ref="E27:F27"/>
    <mergeCell ref="E28:F28"/>
    <mergeCell ref="G28:G29"/>
    <mergeCell ref="I28:I29"/>
    <mergeCell ref="L28:L29"/>
    <mergeCell ref="C29:D29"/>
    <mergeCell ref="J26:J2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O37"/>
  <sheetViews>
    <sheetView zoomScalePageLayoutView="0"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0.12890625" style="13" customWidth="1"/>
    <col min="9" max="9" width="9.00390625" style="16" customWidth="1"/>
    <col min="10" max="10" width="9.00390625" style="13" customWidth="1"/>
    <col min="11" max="11" width="3.375" style="13" hidden="1" customWidth="1"/>
    <col min="12" max="12" width="9.00390625" style="16" customWidth="1"/>
    <col min="13" max="13" width="9.00390625" style="13" customWidth="1"/>
    <col min="14" max="14" width="0.12890625" style="13" customWidth="1"/>
    <col min="15" max="15" width="14.75390625" style="13" customWidth="1"/>
    <col min="16" max="16384" width="9.00390625" style="13" customWidth="1"/>
  </cols>
  <sheetData>
    <row r="1" spans="1:12" ht="13.5">
      <c r="A1" s="154" t="s">
        <v>77</v>
      </c>
      <c r="B1" s="154"/>
      <c r="C1" s="154"/>
      <c r="D1" s="154"/>
      <c r="E1" s="154"/>
      <c r="F1" s="173" t="s">
        <v>191</v>
      </c>
      <c r="G1" s="173"/>
      <c r="H1" s="173"/>
      <c r="I1" s="173"/>
      <c r="J1" s="173"/>
      <c r="K1" s="53"/>
      <c r="L1" s="13" t="s">
        <v>31</v>
      </c>
    </row>
    <row r="2" spans="1:15" ht="13.5">
      <c r="A2" s="154"/>
      <c r="B2" s="154"/>
      <c r="C2" s="154"/>
      <c r="D2" s="154"/>
      <c r="E2" s="154"/>
      <c r="F2" s="53"/>
      <c r="G2" s="53"/>
      <c r="H2" s="53"/>
      <c r="I2" s="53"/>
      <c r="J2" s="53"/>
      <c r="K2" s="53"/>
      <c r="L2" s="55" t="s">
        <v>32</v>
      </c>
      <c r="M2" s="157" t="s">
        <v>187</v>
      </c>
      <c r="N2" s="157"/>
      <c r="O2" s="157"/>
    </row>
    <row r="3" spans="1:13" ht="18.75" customHeight="1">
      <c r="A3" s="174" t="s">
        <v>192</v>
      </c>
      <c r="B3" s="174"/>
      <c r="C3" s="174"/>
      <c r="D3" s="174"/>
      <c r="E3" s="174"/>
      <c r="F3" s="174"/>
      <c r="G3" s="52" t="s">
        <v>78</v>
      </c>
      <c r="H3" s="59"/>
      <c r="I3" s="64">
        <v>100</v>
      </c>
      <c r="J3" s="59" t="s">
        <v>15</v>
      </c>
      <c r="K3" s="58"/>
      <c r="L3" s="13" t="s">
        <v>33</v>
      </c>
      <c r="M3" s="16"/>
    </row>
    <row r="4" spans="1:15" ht="19.5" customHeight="1" thickBot="1">
      <c r="A4" s="141" t="s">
        <v>129</v>
      </c>
      <c r="B4" s="141"/>
      <c r="C4" s="141"/>
      <c r="D4" s="141"/>
      <c r="E4" s="141"/>
      <c r="F4" s="141"/>
      <c r="G4" s="141"/>
      <c r="H4" s="141"/>
      <c r="I4" s="141"/>
      <c r="J4" s="141"/>
      <c r="K4" s="65"/>
      <c r="L4" s="57" t="s">
        <v>34</v>
      </c>
      <c r="M4" s="142" t="s">
        <v>130</v>
      </c>
      <c r="N4" s="142"/>
      <c r="O4" s="142"/>
    </row>
    <row r="5" spans="1:15" ht="13.5" customHeight="1">
      <c r="A5" s="110" t="s">
        <v>21</v>
      </c>
      <c r="B5" s="170" t="s">
        <v>4</v>
      </c>
      <c r="C5" s="192" t="s">
        <v>1</v>
      </c>
      <c r="D5" s="193"/>
      <c r="E5" s="39" t="s">
        <v>79</v>
      </c>
      <c r="F5" s="40" t="s">
        <v>80</v>
      </c>
      <c r="G5" s="150" t="s">
        <v>3</v>
      </c>
      <c r="H5" s="18"/>
      <c r="I5" s="152" t="s">
        <v>81</v>
      </c>
      <c r="J5" s="153"/>
      <c r="K5" s="19"/>
      <c r="L5" s="188" t="s">
        <v>22</v>
      </c>
      <c r="M5" s="129" t="s">
        <v>23</v>
      </c>
      <c r="N5" s="21"/>
      <c r="O5" s="129" t="s">
        <v>24</v>
      </c>
    </row>
    <row r="6" spans="1:15" s="14" customFormat="1" ht="14.25" customHeight="1">
      <c r="A6" s="111"/>
      <c r="B6" s="171"/>
      <c r="C6" s="101"/>
      <c r="D6" s="102"/>
      <c r="E6" s="133" t="s">
        <v>2</v>
      </c>
      <c r="F6" s="134"/>
      <c r="G6" s="151"/>
      <c r="H6" s="24"/>
      <c r="I6" s="22" t="s">
        <v>35</v>
      </c>
      <c r="J6" s="23" t="s">
        <v>36</v>
      </c>
      <c r="K6" s="24"/>
      <c r="L6" s="189"/>
      <c r="M6" s="130"/>
      <c r="N6" s="26"/>
      <c r="O6" s="130"/>
    </row>
    <row r="7" spans="1:15" s="14" customFormat="1" ht="13.5">
      <c r="A7" s="111"/>
      <c r="B7" s="171"/>
      <c r="C7" s="101"/>
      <c r="D7" s="102"/>
      <c r="E7" s="133"/>
      <c r="F7" s="134"/>
      <c r="G7" s="151"/>
      <c r="H7" s="24"/>
      <c r="I7" s="22" t="s">
        <v>40</v>
      </c>
      <c r="J7" s="23" t="s">
        <v>39</v>
      </c>
      <c r="K7" s="24"/>
      <c r="L7" s="189"/>
      <c r="M7" s="130"/>
      <c r="N7" s="26"/>
      <c r="O7" s="130"/>
    </row>
    <row r="8" spans="1:15" s="14" customFormat="1" ht="13.5">
      <c r="A8" s="111"/>
      <c r="B8" s="171"/>
      <c r="C8" s="101"/>
      <c r="D8" s="102"/>
      <c r="E8" s="133" t="s">
        <v>41</v>
      </c>
      <c r="F8" s="134"/>
      <c r="G8" s="151"/>
      <c r="H8" s="28"/>
      <c r="I8" s="27" t="s">
        <v>42</v>
      </c>
      <c r="J8" s="135" t="s">
        <v>43</v>
      </c>
      <c r="K8" s="28"/>
      <c r="L8" s="190"/>
      <c r="M8" s="131"/>
      <c r="N8" s="29"/>
      <c r="O8" s="131"/>
    </row>
    <row r="9" spans="1:15" s="14" customFormat="1" ht="14.25" thickBot="1">
      <c r="A9" s="112"/>
      <c r="B9" s="172"/>
      <c r="C9" s="125" t="s">
        <v>46</v>
      </c>
      <c r="D9" s="126"/>
      <c r="E9" s="34" t="s">
        <v>47</v>
      </c>
      <c r="F9" s="35" t="s">
        <v>48</v>
      </c>
      <c r="G9" s="41" t="s">
        <v>10</v>
      </c>
      <c r="H9" s="30"/>
      <c r="I9" s="1" t="s">
        <v>49</v>
      </c>
      <c r="J9" s="136"/>
      <c r="K9" s="30"/>
      <c r="L9" s="191"/>
      <c r="M9" s="132"/>
      <c r="N9" s="32"/>
      <c r="O9" s="132"/>
    </row>
    <row r="10" spans="1:15" s="14" customFormat="1" ht="13.5" customHeight="1">
      <c r="A10" s="110">
        <v>1</v>
      </c>
      <c r="B10" s="113">
        <v>71</v>
      </c>
      <c r="C10" s="180"/>
      <c r="D10" s="181"/>
      <c r="E10" s="39"/>
      <c r="F10" s="40" t="s">
        <v>27</v>
      </c>
      <c r="G10" s="118" t="s">
        <v>28</v>
      </c>
      <c r="H10" s="13"/>
      <c r="I10" s="5">
        <v>0.3125</v>
      </c>
      <c r="J10" s="4">
        <f>I11-I10</f>
        <v>0.08370370370370367</v>
      </c>
      <c r="K10" s="91">
        <f>J10/"01:00:00"</f>
        <v>2.008888888888888</v>
      </c>
      <c r="L10" s="107">
        <f>J10</f>
        <v>0.08370370370370367</v>
      </c>
      <c r="M10" s="88">
        <f>20/N10</f>
        <v>9.955752212389385</v>
      </c>
      <c r="N10" s="91">
        <f>L10/"01:00:00"</f>
        <v>2.008888888888888</v>
      </c>
      <c r="O10" s="62"/>
    </row>
    <row r="11" spans="1:15" s="14" customFormat="1" ht="13.5" customHeight="1">
      <c r="A11" s="111"/>
      <c r="B11" s="114"/>
      <c r="C11" s="99" t="s">
        <v>254</v>
      </c>
      <c r="D11" s="100"/>
      <c r="E11" s="99" t="s">
        <v>107</v>
      </c>
      <c r="F11" s="100"/>
      <c r="G11" s="119"/>
      <c r="H11" s="13"/>
      <c r="I11" s="8">
        <v>0.39620370370370367</v>
      </c>
      <c r="J11" s="7">
        <f>20/K10</f>
        <v>9.955752212389385</v>
      </c>
      <c r="K11" s="92"/>
      <c r="L11" s="108"/>
      <c r="M11" s="89"/>
      <c r="N11" s="92"/>
      <c r="O11" s="119" t="s">
        <v>282</v>
      </c>
    </row>
    <row r="12" spans="1:15" s="14" customFormat="1" ht="13.5" customHeight="1">
      <c r="A12" s="111"/>
      <c r="B12" s="114"/>
      <c r="C12" s="99"/>
      <c r="D12" s="100"/>
      <c r="E12" s="101" t="s">
        <v>108</v>
      </c>
      <c r="F12" s="102"/>
      <c r="G12" s="103" t="s">
        <v>29</v>
      </c>
      <c r="H12" s="13"/>
      <c r="I12" s="10">
        <v>0.4046296296296296</v>
      </c>
      <c r="J12" s="105" t="s">
        <v>280</v>
      </c>
      <c r="K12" s="92"/>
      <c r="L12" s="108"/>
      <c r="M12" s="89"/>
      <c r="N12" s="92"/>
      <c r="O12" s="158"/>
    </row>
    <row r="13" spans="1:15" s="14" customFormat="1" ht="14.25" customHeight="1" thickBot="1">
      <c r="A13" s="112"/>
      <c r="B13" s="115"/>
      <c r="C13" s="125" t="s">
        <v>255</v>
      </c>
      <c r="D13" s="126"/>
      <c r="E13" s="34" t="s">
        <v>12</v>
      </c>
      <c r="F13" s="35">
        <v>2013</v>
      </c>
      <c r="G13" s="104"/>
      <c r="H13" s="13"/>
      <c r="I13" s="2">
        <f>I12-I11</f>
        <v>0.008425925925925948</v>
      </c>
      <c r="J13" s="106"/>
      <c r="K13" s="93"/>
      <c r="L13" s="109"/>
      <c r="M13" s="90"/>
      <c r="N13" s="93"/>
      <c r="O13" s="159"/>
    </row>
    <row r="14" spans="1:15" s="14" customFormat="1" ht="14.25" customHeight="1">
      <c r="A14" s="110">
        <v>1</v>
      </c>
      <c r="B14" s="113">
        <v>72</v>
      </c>
      <c r="C14" s="180"/>
      <c r="D14" s="181"/>
      <c r="E14" s="63"/>
      <c r="F14" s="51" t="s">
        <v>144</v>
      </c>
      <c r="G14" s="118" t="s">
        <v>256</v>
      </c>
      <c r="H14" s="13"/>
      <c r="I14" s="5">
        <v>0.3125</v>
      </c>
      <c r="J14" s="4">
        <f>I15-I14</f>
        <v>0.10790509259259262</v>
      </c>
      <c r="K14" s="91">
        <f>J14/"01:00:00"</f>
        <v>2.589722222222223</v>
      </c>
      <c r="L14" s="107">
        <f>J14</f>
        <v>0.10790509259259262</v>
      </c>
      <c r="M14" s="88">
        <f>20/N14</f>
        <v>7.722835996996673</v>
      </c>
      <c r="N14" s="91">
        <f>L14/"01:00:00"</f>
        <v>2.589722222222223</v>
      </c>
      <c r="O14" s="62"/>
    </row>
    <row r="15" spans="1:15" s="14" customFormat="1" ht="14.25" customHeight="1">
      <c r="A15" s="111"/>
      <c r="B15" s="114"/>
      <c r="C15" s="99" t="s">
        <v>257</v>
      </c>
      <c r="D15" s="100"/>
      <c r="E15" s="97" t="s">
        <v>258</v>
      </c>
      <c r="F15" s="98"/>
      <c r="G15" s="119"/>
      <c r="H15" s="13"/>
      <c r="I15" s="8">
        <v>0.4204050925925926</v>
      </c>
      <c r="J15" s="7">
        <f>20/K14</f>
        <v>7.722835996996673</v>
      </c>
      <c r="K15" s="92"/>
      <c r="L15" s="108"/>
      <c r="M15" s="89"/>
      <c r="N15" s="92"/>
      <c r="O15" s="119" t="s">
        <v>282</v>
      </c>
    </row>
    <row r="16" spans="1:15" s="14" customFormat="1" ht="14.25" customHeight="1">
      <c r="A16" s="111"/>
      <c r="B16" s="114"/>
      <c r="C16" s="99"/>
      <c r="D16" s="100"/>
      <c r="E16" s="186" t="s">
        <v>259</v>
      </c>
      <c r="F16" s="187"/>
      <c r="G16" s="169" t="s">
        <v>260</v>
      </c>
      <c r="H16" s="13"/>
      <c r="I16" s="10">
        <v>0.43634259259259256</v>
      </c>
      <c r="J16" s="105" t="s">
        <v>288</v>
      </c>
      <c r="K16" s="92"/>
      <c r="L16" s="108"/>
      <c r="M16" s="89"/>
      <c r="N16" s="92"/>
      <c r="O16" s="158"/>
    </row>
    <row r="17" spans="1:15" s="14" customFormat="1" ht="14.25" customHeight="1" thickBot="1">
      <c r="A17" s="112"/>
      <c r="B17" s="115"/>
      <c r="C17" s="125" t="s">
        <v>261</v>
      </c>
      <c r="D17" s="126"/>
      <c r="E17" s="70" t="s">
        <v>262</v>
      </c>
      <c r="F17" s="71">
        <v>2005</v>
      </c>
      <c r="G17" s="175"/>
      <c r="H17" s="13"/>
      <c r="I17" s="2">
        <f>I16-I15</f>
        <v>0.015937499999999938</v>
      </c>
      <c r="J17" s="106"/>
      <c r="K17" s="93"/>
      <c r="L17" s="109"/>
      <c r="M17" s="90"/>
      <c r="N17" s="93"/>
      <c r="O17" s="159"/>
    </row>
    <row r="18" spans="1:15" s="14" customFormat="1" ht="13.5" customHeight="1">
      <c r="A18" s="110">
        <v>1</v>
      </c>
      <c r="B18" s="113">
        <v>75</v>
      </c>
      <c r="C18" s="178"/>
      <c r="D18" s="179"/>
      <c r="E18" s="44">
        <v>55934</v>
      </c>
      <c r="F18" s="40" t="s">
        <v>144</v>
      </c>
      <c r="G18" s="118" t="s">
        <v>230</v>
      </c>
      <c r="H18" s="13"/>
      <c r="I18" s="5">
        <v>0.3125</v>
      </c>
      <c r="J18" s="4">
        <f>I19-I18</f>
        <v>0.10792824074074076</v>
      </c>
      <c r="K18" s="91">
        <f>J18/"01:00:00"</f>
        <v>2.590277777777778</v>
      </c>
      <c r="L18" s="107">
        <f>J18</f>
        <v>0.10792824074074076</v>
      </c>
      <c r="M18" s="88">
        <f>20/N18</f>
        <v>7.721179624664878</v>
      </c>
      <c r="N18" s="91">
        <f>L18/"01:00:00"</f>
        <v>2.590277777777778</v>
      </c>
      <c r="O18" s="62"/>
    </row>
    <row r="19" spans="1:15" s="14" customFormat="1" ht="13.5" customHeight="1">
      <c r="A19" s="111"/>
      <c r="B19" s="114"/>
      <c r="C19" s="99" t="s">
        <v>274</v>
      </c>
      <c r="D19" s="100"/>
      <c r="E19" s="99" t="s">
        <v>275</v>
      </c>
      <c r="F19" s="100"/>
      <c r="G19" s="119"/>
      <c r="H19" s="13"/>
      <c r="I19" s="8">
        <v>0.42042824074074076</v>
      </c>
      <c r="J19" s="7">
        <f>20/K18</f>
        <v>7.721179624664878</v>
      </c>
      <c r="K19" s="92"/>
      <c r="L19" s="108"/>
      <c r="M19" s="89"/>
      <c r="N19" s="92"/>
      <c r="O19" s="119" t="s">
        <v>282</v>
      </c>
    </row>
    <row r="20" spans="1:15" s="14" customFormat="1" ht="13.5" customHeight="1">
      <c r="A20" s="111"/>
      <c r="B20" s="114"/>
      <c r="C20" s="99"/>
      <c r="D20" s="100"/>
      <c r="E20" s="101" t="s">
        <v>276</v>
      </c>
      <c r="F20" s="102"/>
      <c r="G20" s="169" t="s">
        <v>247</v>
      </c>
      <c r="H20" s="13"/>
      <c r="I20" s="10">
        <v>0.4401041666666667</v>
      </c>
      <c r="J20" s="105" t="s">
        <v>288</v>
      </c>
      <c r="K20" s="92"/>
      <c r="L20" s="108"/>
      <c r="M20" s="89"/>
      <c r="N20" s="92"/>
      <c r="O20" s="158"/>
    </row>
    <row r="21" spans="1:15" s="14" customFormat="1" ht="14.25" customHeight="1" thickBot="1">
      <c r="A21" s="112"/>
      <c r="B21" s="115"/>
      <c r="C21" s="176" t="s">
        <v>277</v>
      </c>
      <c r="D21" s="177"/>
      <c r="E21" s="34" t="s">
        <v>12</v>
      </c>
      <c r="F21" s="35">
        <v>2002</v>
      </c>
      <c r="G21" s="175"/>
      <c r="H21" s="13"/>
      <c r="I21" s="2">
        <f>I20-I19</f>
        <v>0.01967592592592593</v>
      </c>
      <c r="J21" s="106"/>
      <c r="K21" s="93"/>
      <c r="L21" s="109"/>
      <c r="M21" s="90"/>
      <c r="N21" s="93"/>
      <c r="O21" s="159"/>
    </row>
    <row r="22" spans="1:15" s="14" customFormat="1" ht="14.25" customHeight="1">
      <c r="A22" s="110">
        <v>1</v>
      </c>
      <c r="B22" s="113">
        <v>73</v>
      </c>
      <c r="C22" s="180"/>
      <c r="D22" s="181"/>
      <c r="E22" s="43"/>
      <c r="F22" s="42" t="s">
        <v>263</v>
      </c>
      <c r="G22" s="118" t="s">
        <v>256</v>
      </c>
      <c r="H22" s="13"/>
      <c r="I22" s="5">
        <v>0.3125</v>
      </c>
      <c r="J22" s="4">
        <f>I23-I22</f>
        <v>0.10795138888888894</v>
      </c>
      <c r="K22" s="91">
        <f>J22/"01:00:00"</f>
        <v>2.5908333333333347</v>
      </c>
      <c r="L22" s="107">
        <f>J22</f>
        <v>0.10795138888888894</v>
      </c>
      <c r="M22" s="88">
        <f>20/N22</f>
        <v>7.719523962688964</v>
      </c>
      <c r="N22" s="91">
        <f>L22/"01:00:00"</f>
        <v>2.5908333333333347</v>
      </c>
      <c r="O22" s="62"/>
    </row>
    <row r="23" spans="1:15" s="14" customFormat="1" ht="14.25" customHeight="1">
      <c r="A23" s="111"/>
      <c r="B23" s="114"/>
      <c r="C23" s="99" t="s">
        <v>264</v>
      </c>
      <c r="D23" s="100"/>
      <c r="E23" s="99" t="s">
        <v>265</v>
      </c>
      <c r="F23" s="100"/>
      <c r="G23" s="119"/>
      <c r="H23" s="13"/>
      <c r="I23" s="8">
        <v>0.42045138888888894</v>
      </c>
      <c r="J23" s="7">
        <f>20/K22</f>
        <v>7.719523962688964</v>
      </c>
      <c r="K23" s="92"/>
      <c r="L23" s="108"/>
      <c r="M23" s="89"/>
      <c r="N23" s="92"/>
      <c r="O23" s="119" t="s">
        <v>282</v>
      </c>
    </row>
    <row r="24" spans="1:15" s="14" customFormat="1" ht="14.25" customHeight="1">
      <c r="A24" s="111"/>
      <c r="B24" s="114"/>
      <c r="C24" s="99"/>
      <c r="D24" s="100"/>
      <c r="E24" s="101" t="s">
        <v>266</v>
      </c>
      <c r="F24" s="102"/>
      <c r="G24" s="169" t="s">
        <v>267</v>
      </c>
      <c r="H24" s="13"/>
      <c r="I24" s="10">
        <v>0.43634259259259256</v>
      </c>
      <c r="J24" s="105" t="s">
        <v>289</v>
      </c>
      <c r="K24" s="92"/>
      <c r="L24" s="108"/>
      <c r="M24" s="89"/>
      <c r="N24" s="92"/>
      <c r="O24" s="158"/>
    </row>
    <row r="25" spans="1:15" s="14" customFormat="1" ht="14.25" customHeight="1" thickBot="1">
      <c r="A25" s="112"/>
      <c r="B25" s="115"/>
      <c r="C25" s="125" t="s">
        <v>268</v>
      </c>
      <c r="D25" s="126"/>
      <c r="E25" s="34" t="s">
        <v>105</v>
      </c>
      <c r="F25" s="35">
        <v>2005</v>
      </c>
      <c r="G25" s="175"/>
      <c r="H25" s="13"/>
      <c r="I25" s="2">
        <f>I24-I23</f>
        <v>0.015891203703703616</v>
      </c>
      <c r="J25" s="106"/>
      <c r="K25" s="93"/>
      <c r="L25" s="109"/>
      <c r="M25" s="90"/>
      <c r="N25" s="93"/>
      <c r="O25" s="159"/>
    </row>
    <row r="26" spans="1:15" s="14" customFormat="1" ht="14.25" customHeight="1">
      <c r="A26" s="110">
        <v>1</v>
      </c>
      <c r="B26" s="113">
        <v>74</v>
      </c>
      <c r="C26" s="180"/>
      <c r="D26" s="181"/>
      <c r="E26" s="44"/>
      <c r="F26" s="42" t="s">
        <v>269</v>
      </c>
      <c r="G26" s="118" t="s">
        <v>230</v>
      </c>
      <c r="H26" s="13"/>
      <c r="I26" s="5">
        <v>0.3125</v>
      </c>
      <c r="J26" s="4">
        <f>I27-I26</f>
        <v>0.10800925925925925</v>
      </c>
      <c r="K26" s="91">
        <f>J26/"01:00:00"</f>
        <v>2.592222222222222</v>
      </c>
      <c r="L26" s="107">
        <f>J26</f>
        <v>0.10800925925925925</v>
      </c>
      <c r="M26" s="88">
        <f>20/N26</f>
        <v>7.7153879125589375</v>
      </c>
      <c r="N26" s="91">
        <f>L26/"01:00:00"</f>
        <v>2.592222222222222</v>
      </c>
      <c r="O26" s="62"/>
    </row>
    <row r="27" spans="1:15" s="14" customFormat="1" ht="14.25" customHeight="1">
      <c r="A27" s="111"/>
      <c r="B27" s="114"/>
      <c r="C27" s="99" t="s">
        <v>270</v>
      </c>
      <c r="D27" s="100"/>
      <c r="E27" s="99" t="s">
        <v>271</v>
      </c>
      <c r="F27" s="100"/>
      <c r="G27" s="119"/>
      <c r="H27" s="13"/>
      <c r="I27" s="8">
        <v>0.42050925925925925</v>
      </c>
      <c r="J27" s="7">
        <f>20/K26</f>
        <v>7.7153879125589375</v>
      </c>
      <c r="K27" s="92"/>
      <c r="L27" s="108"/>
      <c r="M27" s="89"/>
      <c r="N27" s="92"/>
      <c r="O27" s="119" t="s">
        <v>282</v>
      </c>
    </row>
    <row r="28" spans="1:15" s="14" customFormat="1" ht="14.25" customHeight="1">
      <c r="A28" s="111"/>
      <c r="B28" s="114"/>
      <c r="C28" s="99"/>
      <c r="D28" s="100"/>
      <c r="E28" s="99" t="s">
        <v>272</v>
      </c>
      <c r="F28" s="100"/>
      <c r="G28" s="169" t="s">
        <v>247</v>
      </c>
      <c r="H28" s="13"/>
      <c r="I28" s="10">
        <v>0.4387731481481481</v>
      </c>
      <c r="J28" s="105" t="s">
        <v>290</v>
      </c>
      <c r="K28" s="92"/>
      <c r="L28" s="108"/>
      <c r="M28" s="89"/>
      <c r="N28" s="92"/>
      <c r="O28" s="158"/>
    </row>
    <row r="29" spans="1:15" s="14" customFormat="1" ht="14.25" customHeight="1" thickBot="1">
      <c r="A29" s="112"/>
      <c r="B29" s="115"/>
      <c r="C29" s="125" t="s">
        <v>273</v>
      </c>
      <c r="D29" s="126"/>
      <c r="E29" s="34" t="s">
        <v>6</v>
      </c>
      <c r="F29" s="35">
        <v>2010</v>
      </c>
      <c r="G29" s="175"/>
      <c r="H29" s="13"/>
      <c r="I29" s="2">
        <f>I28-I27</f>
        <v>0.018263888888888857</v>
      </c>
      <c r="J29" s="106"/>
      <c r="K29" s="93"/>
      <c r="L29" s="109"/>
      <c r="M29" s="90"/>
      <c r="N29" s="93"/>
      <c r="O29" s="159"/>
    </row>
    <row r="30" spans="1:15" ht="13.5">
      <c r="A30" s="79" t="s">
        <v>25</v>
      </c>
      <c r="B30" s="80"/>
      <c r="C30" s="80"/>
      <c r="D30" s="80"/>
      <c r="E30" s="80"/>
      <c r="F30" s="80"/>
      <c r="G30" s="73"/>
      <c r="I30" s="5">
        <v>0.3125</v>
      </c>
      <c r="J30" s="4">
        <f>I31-I30</f>
        <v>0.125</v>
      </c>
      <c r="K30" s="91">
        <f>J30/"01:00:00"</f>
        <v>3</v>
      </c>
      <c r="L30" s="107">
        <f>J30</f>
        <v>0.125</v>
      </c>
      <c r="M30" s="88">
        <f>20/N30</f>
        <v>6.666666666666667</v>
      </c>
      <c r="N30" s="87">
        <f>L30/"01:00:00"</f>
        <v>3</v>
      </c>
      <c r="O30" s="17"/>
    </row>
    <row r="31" spans="1:15" ht="13.5">
      <c r="A31" s="74"/>
      <c r="B31" s="75"/>
      <c r="C31" s="75"/>
      <c r="D31" s="75"/>
      <c r="E31" s="75"/>
      <c r="F31" s="75"/>
      <c r="G31" s="76"/>
      <c r="I31" s="48">
        <v>0.4375</v>
      </c>
      <c r="J31" s="7">
        <f>20/K30</f>
        <v>6.666666666666667</v>
      </c>
      <c r="K31" s="92"/>
      <c r="L31" s="108"/>
      <c r="M31" s="89"/>
      <c r="N31" s="81"/>
      <c r="O31" s="17"/>
    </row>
    <row r="32" spans="1:15" ht="13.5">
      <c r="A32" s="74"/>
      <c r="B32" s="75"/>
      <c r="C32" s="75"/>
      <c r="D32" s="75"/>
      <c r="E32" s="75"/>
      <c r="F32" s="75"/>
      <c r="G32" s="76"/>
      <c r="I32" s="10">
        <v>0.4583333333333333</v>
      </c>
      <c r="J32" s="77" t="s">
        <v>60</v>
      </c>
      <c r="K32" s="92"/>
      <c r="L32" s="108"/>
      <c r="M32" s="89"/>
      <c r="N32" s="81"/>
      <c r="O32" s="17"/>
    </row>
    <row r="33" spans="1:15" ht="14.25" thickBot="1">
      <c r="A33" s="120"/>
      <c r="B33" s="121"/>
      <c r="C33" s="121"/>
      <c r="D33" s="121"/>
      <c r="E33" s="121"/>
      <c r="F33" s="121"/>
      <c r="G33" s="122"/>
      <c r="I33" s="2">
        <f>I32-I31</f>
        <v>0.020833333333333315</v>
      </c>
      <c r="J33" s="78"/>
      <c r="K33" s="93"/>
      <c r="L33" s="109"/>
      <c r="M33" s="90"/>
      <c r="N33" s="82"/>
      <c r="O33" s="17"/>
    </row>
    <row r="34" spans="1:15" ht="13.5">
      <c r="A34" s="79" t="s">
        <v>26</v>
      </c>
      <c r="B34" s="80"/>
      <c r="C34" s="80"/>
      <c r="D34" s="80"/>
      <c r="E34" s="80"/>
      <c r="F34" s="80"/>
      <c r="G34" s="73"/>
      <c r="I34" s="5">
        <v>0.3125</v>
      </c>
      <c r="J34" s="4">
        <f>I35-I34</f>
        <v>0.08333333333333331</v>
      </c>
      <c r="K34" s="91">
        <f>J34/"01:00:00"</f>
        <v>1.9999999999999996</v>
      </c>
      <c r="L34" s="107">
        <f>J34</f>
        <v>0.08333333333333331</v>
      </c>
      <c r="M34" s="88">
        <f>20/N34</f>
        <v>10.000000000000002</v>
      </c>
      <c r="N34" s="87">
        <f>L34/"01:00:00"</f>
        <v>1.9999999999999996</v>
      </c>
      <c r="O34" s="17"/>
    </row>
    <row r="35" spans="1:15" ht="13.5">
      <c r="A35" s="74"/>
      <c r="B35" s="75"/>
      <c r="C35" s="75"/>
      <c r="D35" s="75"/>
      <c r="E35" s="75"/>
      <c r="F35" s="75"/>
      <c r="G35" s="76"/>
      <c r="I35" s="48">
        <v>0.3958333333333333</v>
      </c>
      <c r="J35" s="7">
        <f>20/K34</f>
        <v>10.000000000000002</v>
      </c>
      <c r="K35" s="92"/>
      <c r="L35" s="108"/>
      <c r="M35" s="89"/>
      <c r="N35" s="81"/>
      <c r="O35" s="17"/>
    </row>
    <row r="36" spans="1:15" ht="13.5">
      <c r="A36" s="74"/>
      <c r="B36" s="75"/>
      <c r="C36" s="75"/>
      <c r="D36" s="75"/>
      <c r="E36" s="75"/>
      <c r="F36" s="75"/>
      <c r="G36" s="76"/>
      <c r="I36" s="10">
        <v>0.4166666666666667</v>
      </c>
      <c r="J36" s="105"/>
      <c r="K36" s="92"/>
      <c r="L36" s="108"/>
      <c r="M36" s="89"/>
      <c r="N36" s="81"/>
      <c r="O36" s="17"/>
    </row>
    <row r="37" spans="1:15" ht="14.25" thickBot="1">
      <c r="A37" s="120"/>
      <c r="B37" s="121"/>
      <c r="C37" s="121"/>
      <c r="D37" s="121"/>
      <c r="E37" s="121"/>
      <c r="F37" s="121"/>
      <c r="G37" s="122"/>
      <c r="I37" s="2">
        <f>I36-I35</f>
        <v>0.02083333333333337</v>
      </c>
      <c r="J37" s="106"/>
      <c r="K37" s="93"/>
      <c r="L37" s="109"/>
      <c r="M37" s="90"/>
      <c r="N37" s="82"/>
      <c r="O37" s="17"/>
    </row>
  </sheetData>
  <sheetProtection/>
  <mergeCells count="105">
    <mergeCell ref="L18:L21"/>
    <mergeCell ref="A10:A13"/>
    <mergeCell ref="B10:B13"/>
    <mergeCell ref="C10:D10"/>
    <mergeCell ref="C11:D12"/>
    <mergeCell ref="C13:D13"/>
    <mergeCell ref="G10:G11"/>
    <mergeCell ref="G12:G13"/>
    <mergeCell ref="E11:F11"/>
    <mergeCell ref="E12:F12"/>
    <mergeCell ref="A1:E2"/>
    <mergeCell ref="F1:J1"/>
    <mergeCell ref="A3:F3"/>
    <mergeCell ref="A4:J4"/>
    <mergeCell ref="A5:A9"/>
    <mergeCell ref="B5:B9"/>
    <mergeCell ref="C5:D8"/>
    <mergeCell ref="G5:G8"/>
    <mergeCell ref="E6:F7"/>
    <mergeCell ref="E8:F8"/>
    <mergeCell ref="C9:D9"/>
    <mergeCell ref="N34:N37"/>
    <mergeCell ref="J36:J37"/>
    <mergeCell ref="A30:G33"/>
    <mergeCell ref="K30:K33"/>
    <mergeCell ref="L30:L33"/>
    <mergeCell ref="M30:M33"/>
    <mergeCell ref="A34:G37"/>
    <mergeCell ref="K34:K37"/>
    <mergeCell ref="L34:L37"/>
    <mergeCell ref="M34:M37"/>
    <mergeCell ref="M2:O2"/>
    <mergeCell ref="M4:O4"/>
    <mergeCell ref="N30:N33"/>
    <mergeCell ref="J32:J33"/>
    <mergeCell ref="L5:L9"/>
    <mergeCell ref="M5:M9"/>
    <mergeCell ref="O5:O9"/>
    <mergeCell ref="J8:J9"/>
    <mergeCell ref="I5:J5"/>
    <mergeCell ref="O11:O13"/>
    <mergeCell ref="M10:M13"/>
    <mergeCell ref="N10:N13"/>
    <mergeCell ref="J12:J13"/>
    <mergeCell ref="K10:K13"/>
    <mergeCell ref="L10:L13"/>
    <mergeCell ref="M14:M17"/>
    <mergeCell ref="N14:N17"/>
    <mergeCell ref="O15:O17"/>
    <mergeCell ref="J16:J17"/>
    <mergeCell ref="K14:K17"/>
    <mergeCell ref="L14:L17"/>
    <mergeCell ref="M22:M25"/>
    <mergeCell ref="N22:N25"/>
    <mergeCell ref="O23:O25"/>
    <mergeCell ref="J24:J25"/>
    <mergeCell ref="K22:K25"/>
    <mergeCell ref="L22:L25"/>
    <mergeCell ref="K26:K29"/>
    <mergeCell ref="L26:L29"/>
    <mergeCell ref="M26:M29"/>
    <mergeCell ref="N26:N29"/>
    <mergeCell ref="O27:O29"/>
    <mergeCell ref="J28:J29"/>
    <mergeCell ref="A14:A17"/>
    <mergeCell ref="B14:B17"/>
    <mergeCell ref="C14:D14"/>
    <mergeCell ref="G14:G15"/>
    <mergeCell ref="C15:D16"/>
    <mergeCell ref="E15:F15"/>
    <mergeCell ref="E16:F16"/>
    <mergeCell ref="G16:G17"/>
    <mergeCell ref="C17:D17"/>
    <mergeCell ref="A22:A25"/>
    <mergeCell ref="B22:B25"/>
    <mergeCell ref="C22:D22"/>
    <mergeCell ref="A18:A21"/>
    <mergeCell ref="B18:B21"/>
    <mergeCell ref="C18:D18"/>
    <mergeCell ref="G22:G23"/>
    <mergeCell ref="C23:D24"/>
    <mergeCell ref="E23:F23"/>
    <mergeCell ref="E24:F24"/>
    <mergeCell ref="G24:G25"/>
    <mergeCell ref="C25:D25"/>
    <mergeCell ref="M18:M21"/>
    <mergeCell ref="A26:A29"/>
    <mergeCell ref="B26:B29"/>
    <mergeCell ref="C26:D26"/>
    <mergeCell ref="G26:G27"/>
    <mergeCell ref="C27:D28"/>
    <mergeCell ref="E27:F27"/>
    <mergeCell ref="E28:F28"/>
    <mergeCell ref="G28:G29"/>
    <mergeCell ref="C29:D29"/>
    <mergeCell ref="N18:N21"/>
    <mergeCell ref="C19:D20"/>
    <mergeCell ref="E19:F19"/>
    <mergeCell ref="O19:O21"/>
    <mergeCell ref="E20:F20"/>
    <mergeCell ref="G20:G21"/>
    <mergeCell ref="J20:J21"/>
    <mergeCell ref="C21:D21"/>
    <mergeCell ref="G18:G19"/>
    <mergeCell ref="K18:K21"/>
  </mergeCells>
  <printOptions/>
  <pageMargins left="0.5905511811023623" right="0.5905511811023623" top="0.7874015748031497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484</dc:creator>
  <cp:keywords/>
  <dc:description/>
  <cp:lastModifiedBy>484</cp:lastModifiedBy>
  <cp:lastPrinted>2016-12-10T06:48:15Z</cp:lastPrinted>
  <dcterms:created xsi:type="dcterms:W3CDTF">2007-07-24T02:59:00Z</dcterms:created>
  <dcterms:modified xsi:type="dcterms:W3CDTF">2016-12-11T08:08:19Z</dcterms:modified>
  <cp:category/>
  <cp:version/>
  <cp:contentType/>
  <cp:contentStatus/>
</cp:coreProperties>
</file>