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9048" tabRatio="698" activeTab="0"/>
  </bookViews>
  <sheets>
    <sheet name="2☆120km" sheetId="1" r:id="rId1"/>
    <sheet name="1☆80km" sheetId="2" r:id="rId2"/>
    <sheet name="JEF80km" sheetId="3" r:id="rId3"/>
    <sheet name="JEF60kmTR" sheetId="4" r:id="rId4"/>
    <sheet name="40kmTR" sheetId="5" r:id="rId5"/>
    <sheet name="20kmTR" sheetId="6" r:id="rId6"/>
  </sheets>
  <definedNames>
    <definedName name="_xlnm.Print_Area" localSheetId="0">'2☆120km'!$A$2:$AB$51</definedName>
    <definedName name="_xlnm.Print_Area" localSheetId="5">'20kmTR'!$A$1:$O$37</definedName>
  </definedNames>
  <calcPr fullCalcOnLoad="1"/>
</workbook>
</file>

<file path=xl/sharedStrings.xml><?xml version="1.0" encoding="utf-8"?>
<sst xmlns="http://schemas.openxmlformats.org/spreadsheetml/2006/main" count="674" uniqueCount="390">
  <si>
    <t>出番</t>
  </si>
  <si>
    <t>選手名</t>
  </si>
  <si>
    <t>馬名</t>
  </si>
  <si>
    <t>所属</t>
  </si>
  <si>
    <t>FEI公認種目</t>
  </si>
  <si>
    <t>ゼッケン馬No</t>
  </si>
  <si>
    <t>JEF公認種目</t>
  </si>
  <si>
    <t>Gelding</t>
  </si>
  <si>
    <t>Start T</t>
  </si>
  <si>
    <t>Ride T</t>
  </si>
  <si>
    <t>Out T</t>
  </si>
  <si>
    <t>Arrival T</t>
  </si>
  <si>
    <t>Speed</t>
  </si>
  <si>
    <t>In T</t>
  </si>
  <si>
    <t>Puls</t>
  </si>
  <si>
    <t>Time</t>
  </si>
  <si>
    <t>KM/HR</t>
  </si>
  <si>
    <t>Rider</t>
  </si>
  <si>
    <t>Horse</t>
  </si>
  <si>
    <t>Recovery T</t>
  </si>
  <si>
    <t>平均時速１０．９km/h、制限時間５時間３０分：ノービス最速タイム(参考)</t>
  </si>
  <si>
    <t>平均時速８km/h、制限時間５時間：最低タイム(参考)</t>
  </si>
  <si>
    <t>平均時速１３．３km/h、制限時間３時間：最速タイム(参考)</t>
  </si>
  <si>
    <t>１Leg　２５．５ｋｍ</t>
  </si>
  <si>
    <t>２Leg　２４ｋｍ</t>
  </si>
  <si>
    <t>３Leg　２５．５ｋｍ</t>
  </si>
  <si>
    <t>４Leg　２４ｋｍ</t>
  </si>
  <si>
    <t>５Leg　２１ｋｍ</t>
  </si>
  <si>
    <t>Finish T</t>
  </si>
  <si>
    <t>Gender</t>
  </si>
  <si>
    <t>Year of Birth</t>
  </si>
  <si>
    <t>Club</t>
  </si>
  <si>
    <t>Breed</t>
  </si>
  <si>
    <t>Total</t>
  </si>
  <si>
    <t>Average</t>
  </si>
  <si>
    <t>Rank</t>
  </si>
  <si>
    <t>Cut Off Time</t>
  </si>
  <si>
    <t>強制休止</t>
  </si>
  <si>
    <t>Mare</t>
  </si>
  <si>
    <t>平均時速１０km/h(参考)</t>
  </si>
  <si>
    <t>完走率</t>
  </si>
  <si>
    <t>MIX</t>
  </si>
  <si>
    <t>完走率</t>
  </si>
  <si>
    <t>％</t>
  </si>
  <si>
    <t>％</t>
  </si>
  <si>
    <t>永島　みのり</t>
  </si>
  <si>
    <t>小野　裕史</t>
  </si>
  <si>
    <t>Ono Hirofumi</t>
  </si>
  <si>
    <t>FEI No</t>
  </si>
  <si>
    <t>２Leg３０ｋｍ</t>
  </si>
  <si>
    <t>CEI2☆　120km競技</t>
  </si>
  <si>
    <r>
      <t>D</t>
    </r>
    <r>
      <rPr>
        <sz val="11"/>
        <rFont val="ＭＳ Ｐゴシック"/>
        <family val="3"/>
      </rPr>
      <t>OSANKO</t>
    </r>
  </si>
  <si>
    <t>平均時速８．９km/h(参考)</t>
  </si>
  <si>
    <t>平均時速８．６km/h、制限時間７時間：最低タイム(参考)</t>
  </si>
  <si>
    <t>小林　竜史</t>
  </si>
  <si>
    <t>DOSANKO</t>
  </si>
  <si>
    <t>出番</t>
  </si>
  <si>
    <t>全走行時間</t>
  </si>
  <si>
    <t>全平均時速</t>
  </si>
  <si>
    <t>結果</t>
  </si>
  <si>
    <t>平均時速６．７km/h、制限時間３時間：最低タイム(参考)</t>
  </si>
  <si>
    <t>平均時速１０km/h、制限時間２時間：最速タイム(参考)</t>
  </si>
  <si>
    <t>ARAB</t>
  </si>
  <si>
    <t>アラビアンHR</t>
  </si>
  <si>
    <t>AHR</t>
  </si>
  <si>
    <t>Gelding</t>
  </si>
  <si>
    <t>CEI1☆　80km競技</t>
  </si>
  <si>
    <t>Signature</t>
  </si>
  <si>
    <t>審判長：</t>
  </si>
  <si>
    <t>Signature</t>
  </si>
  <si>
    <t>獣医団長：</t>
  </si>
  <si>
    <t>FEI(JEF) No</t>
  </si>
  <si>
    <t>Breed</t>
  </si>
  <si>
    <t>１Leg２８ｋｍ</t>
  </si>
  <si>
    <t>２Leg２８ｋｍ</t>
  </si>
  <si>
    <t>３Leg２４ｋｍ</t>
  </si>
  <si>
    <t>Total</t>
  </si>
  <si>
    <t>Average</t>
  </si>
  <si>
    <t>Rank</t>
  </si>
  <si>
    <t>Start T</t>
  </si>
  <si>
    <t>Ride T</t>
  </si>
  <si>
    <t>Out T</t>
  </si>
  <si>
    <t>Arrival T</t>
  </si>
  <si>
    <t>Speed</t>
  </si>
  <si>
    <t>Finish T</t>
  </si>
  <si>
    <t>Horse</t>
  </si>
  <si>
    <t>In T</t>
  </si>
  <si>
    <t>Puls</t>
  </si>
  <si>
    <t>Time</t>
  </si>
  <si>
    <t>KM/HR</t>
  </si>
  <si>
    <t>Rider</t>
  </si>
  <si>
    <t>Gender</t>
  </si>
  <si>
    <t>Year of Birth</t>
  </si>
  <si>
    <t>Recovery T</t>
  </si>
  <si>
    <t>平均時速９km/h(参考)</t>
  </si>
  <si>
    <t>Cut Off Time</t>
  </si>
  <si>
    <t>８０km競技</t>
  </si>
  <si>
    <t>FEI(JEF) No</t>
  </si>
  <si>
    <t>Breed</t>
  </si>
  <si>
    <t>１Leg２８ｋｍ</t>
  </si>
  <si>
    <t>２Leg２８ｋｍ</t>
  </si>
  <si>
    <t>３Leg２４ｋｍ</t>
  </si>
  <si>
    <t>Total</t>
  </si>
  <si>
    <t>Average</t>
  </si>
  <si>
    <t>Rank</t>
  </si>
  <si>
    <t>Cut Off Time</t>
  </si>
  <si>
    <t>６０ｋｍトレーニングライド</t>
  </si>
  <si>
    <t>JEF No</t>
  </si>
  <si>
    <t>Breed</t>
  </si>
  <si>
    <t>１Leg３０ｋｍ</t>
  </si>
  <si>
    <t>Total</t>
  </si>
  <si>
    <t>Average</t>
  </si>
  <si>
    <t>Rank</t>
  </si>
  <si>
    <t>東武RC　　　クレイン</t>
  </si>
  <si>
    <t>TRCC</t>
  </si>
  <si>
    <t>RCクレイン東京</t>
  </si>
  <si>
    <t>シンジュ</t>
  </si>
  <si>
    <t>SHINJU</t>
  </si>
  <si>
    <t>RCCT</t>
  </si>
  <si>
    <t>RCCI</t>
  </si>
  <si>
    <t>Kobayashi Ryuji</t>
  </si>
  <si>
    <t>４０ｋｍトレーニングライド</t>
  </si>
  <si>
    <t>完走率：</t>
  </si>
  <si>
    <t>JEF No</t>
  </si>
  <si>
    <t>Breed</t>
  </si>
  <si>
    <t>１Leg２０ｋｍ</t>
  </si>
  <si>
    <t>２Leg２０ｋｍ</t>
  </si>
  <si>
    <t>Total</t>
  </si>
  <si>
    <t>Average</t>
  </si>
  <si>
    <t>Rank</t>
  </si>
  <si>
    <t>海老澤　潤</t>
  </si>
  <si>
    <t>Ebisawa Jun</t>
  </si>
  <si>
    <t>Gelding</t>
  </si>
  <si>
    <t>TRCC</t>
  </si>
  <si>
    <t>Mare</t>
  </si>
  <si>
    <t>RCCK</t>
  </si>
  <si>
    <t>２０ｋｍトレーニングライド</t>
  </si>
  <si>
    <t>完走率:</t>
  </si>
  <si>
    <t>JEF No</t>
  </si>
  <si>
    <t>Breed</t>
  </si>
  <si>
    <t>１Leg２０ｋｍ</t>
  </si>
  <si>
    <t>AHR</t>
  </si>
  <si>
    <t>Nagashima Minori</t>
  </si>
  <si>
    <t>羽原　純子</t>
  </si>
  <si>
    <t>百花姫</t>
  </si>
  <si>
    <t>MOMOHANAHIME</t>
  </si>
  <si>
    <t>Gelding</t>
  </si>
  <si>
    <t>長嶋　英里</t>
  </si>
  <si>
    <t>豆三郎</t>
  </si>
  <si>
    <t>MAMESABURO</t>
  </si>
  <si>
    <t>岡畠　幸穂</t>
  </si>
  <si>
    <t>ディアゴ</t>
  </si>
  <si>
    <t>WT DIEGO</t>
  </si>
  <si>
    <t>AHR</t>
  </si>
  <si>
    <t>Okahata Yukiho</t>
  </si>
  <si>
    <t>Gelding</t>
  </si>
  <si>
    <t>JPN40078</t>
  </si>
  <si>
    <r>
      <t>A</t>
    </r>
    <r>
      <rPr>
        <sz val="11"/>
        <rFont val="ＭＳ Ｐゴシック"/>
        <family val="3"/>
      </rPr>
      <t>RAB</t>
    </r>
  </si>
  <si>
    <t>アラビアンHR</t>
  </si>
  <si>
    <t>ケー・スター</t>
  </si>
  <si>
    <t>K STAR</t>
  </si>
  <si>
    <t>ARAB</t>
  </si>
  <si>
    <t>アラビアンHR</t>
  </si>
  <si>
    <t>川嶋　舟</t>
  </si>
  <si>
    <t>Gelding</t>
  </si>
  <si>
    <t>RCｸﾚｲﾝ　　伊奈</t>
  </si>
  <si>
    <t>泰間　彩友美</t>
  </si>
  <si>
    <t>Taima Satomi</t>
  </si>
  <si>
    <t>泰間　差依子</t>
  </si>
  <si>
    <t>コリン</t>
  </si>
  <si>
    <t>KORIN</t>
  </si>
  <si>
    <t>Taima Sayoko</t>
  </si>
  <si>
    <t>RCｸﾚｲﾝ　　神奈川</t>
  </si>
  <si>
    <t>五十子　秀子</t>
  </si>
  <si>
    <t>AHR</t>
  </si>
  <si>
    <t>Ikago Hideko</t>
  </si>
  <si>
    <t>アラビアンHR</t>
  </si>
  <si>
    <t>増井　英昭</t>
  </si>
  <si>
    <t>Masui Hideaki</t>
  </si>
  <si>
    <t>105CJ62</t>
  </si>
  <si>
    <t>ARAB</t>
  </si>
  <si>
    <t>アラビアンHR</t>
  </si>
  <si>
    <t>アウグストゥス</t>
  </si>
  <si>
    <t>AUGUSTUS</t>
  </si>
  <si>
    <t>AHR</t>
  </si>
  <si>
    <t>103BI17</t>
  </si>
  <si>
    <t>104UF00</t>
  </si>
  <si>
    <t>佐々木　保</t>
  </si>
  <si>
    <t>AHRタイムボーイ</t>
  </si>
  <si>
    <t>NOSLO'S THYME BOY</t>
  </si>
  <si>
    <t>Sasaki Tamotsu</t>
  </si>
  <si>
    <t>104AY98</t>
  </si>
  <si>
    <t>中條　天</t>
  </si>
  <si>
    <t>シスコ</t>
  </si>
  <si>
    <t>CP TASK FORCE</t>
  </si>
  <si>
    <t>AHR</t>
  </si>
  <si>
    <t>Chujo Ten</t>
  </si>
  <si>
    <t>Gelding</t>
  </si>
  <si>
    <t>105AT56</t>
  </si>
  <si>
    <t>ARAB</t>
  </si>
  <si>
    <t>アラビアンHR</t>
  </si>
  <si>
    <t>AHRアゼル</t>
  </si>
  <si>
    <t>AZEIR GCA</t>
  </si>
  <si>
    <t>JPN40026</t>
  </si>
  <si>
    <t>ARAB</t>
  </si>
  <si>
    <t>アラビアンHR</t>
  </si>
  <si>
    <t>西垣　祐希</t>
  </si>
  <si>
    <t>アズ</t>
  </si>
  <si>
    <t>AZTRAL ATTRAKSHON</t>
  </si>
  <si>
    <t>AHR</t>
  </si>
  <si>
    <t>Nishigaki Yuki</t>
  </si>
  <si>
    <t>Gelding</t>
  </si>
  <si>
    <t>制限時間：１２時間（２０：３５)</t>
  </si>
  <si>
    <t>Rocio Echeverri</t>
  </si>
  <si>
    <t>Dennis Seymore</t>
  </si>
  <si>
    <t>柳沢　信</t>
  </si>
  <si>
    <t>七野　友子</t>
  </si>
  <si>
    <t>ファウスト</t>
  </si>
  <si>
    <t>FAUSTO BL</t>
  </si>
  <si>
    <t>Shichino Tomoko</t>
  </si>
  <si>
    <t>JPN00252</t>
  </si>
  <si>
    <t>ARAB</t>
  </si>
  <si>
    <t>アラビアンHR</t>
  </si>
  <si>
    <t>制限時間：８時間５３分（１６：２３)</t>
  </si>
  <si>
    <t>2016年10月14日(金)～10月15日(土)   伊豆パノラマ･ライド　2016年10月　＆　スター・システム・チャレンジ・カップCEI2☆</t>
  </si>
  <si>
    <t xml:space="preserve">2016年10月14日(金)～10月15日(土) </t>
  </si>
  <si>
    <t>伊豆パノラマ･ライド　2016年10月　＆　スター・システム・チャレンジ・カップCEI2☆</t>
  </si>
  <si>
    <r>
      <t>Shagya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Arab</t>
    </r>
  </si>
  <si>
    <t>アラビアンHR</t>
  </si>
  <si>
    <t>遠藤　乃理子</t>
  </si>
  <si>
    <t>ラーング・ヤノス</t>
  </si>
  <si>
    <t>LANG・JANOS</t>
  </si>
  <si>
    <t>AHR</t>
  </si>
  <si>
    <t>Endo Noriko</t>
  </si>
  <si>
    <t>Stalｌion</t>
  </si>
  <si>
    <t>谷口　雅恵</t>
  </si>
  <si>
    <t>グレース</t>
  </si>
  <si>
    <t>GRACE</t>
  </si>
  <si>
    <t>AHR</t>
  </si>
  <si>
    <t>Taniguchi Masae</t>
  </si>
  <si>
    <t>Mare</t>
  </si>
  <si>
    <t>制限時間：９時間（１６：３０)</t>
  </si>
  <si>
    <t>ARAB</t>
  </si>
  <si>
    <t>アラビアンHR</t>
  </si>
  <si>
    <t>小森　洋子</t>
  </si>
  <si>
    <t>レッド</t>
  </si>
  <si>
    <t>NOSLO'S LIGHTING STRIKES</t>
  </si>
  <si>
    <t>Komori Yoko</t>
  </si>
  <si>
    <t>ARAB</t>
  </si>
  <si>
    <t>アラビアンHR</t>
  </si>
  <si>
    <t>寺町　智華子</t>
  </si>
  <si>
    <t>サントスAHR</t>
  </si>
  <si>
    <t>NOSLO'S ＳＡＮTOS</t>
  </si>
  <si>
    <t>Teramachi Chikako</t>
  </si>
  <si>
    <t>ARABIAN</t>
  </si>
  <si>
    <t>鍋掛　　　FARM</t>
  </si>
  <si>
    <t>道躰　祥一郎</t>
  </si>
  <si>
    <t>ハイランドJJ</t>
  </si>
  <si>
    <t>HIGHLAND JJ</t>
  </si>
  <si>
    <t>NF</t>
  </si>
  <si>
    <t>Dohtai Shoichiro</t>
  </si>
  <si>
    <t>JEF公認　制限時間：7時間（１３：５５）</t>
  </si>
  <si>
    <t>ノービス制限時間：５時間３０分～７時間（１２：２５～１３：５５）</t>
  </si>
  <si>
    <t>若葉</t>
  </si>
  <si>
    <t>WAKABA</t>
  </si>
  <si>
    <t>Gelding</t>
  </si>
  <si>
    <r>
      <t>D</t>
    </r>
    <r>
      <rPr>
        <sz val="11"/>
        <rFont val="ＭＳ Ｐゴシック"/>
        <family val="3"/>
      </rPr>
      <t>OSANKO</t>
    </r>
  </si>
  <si>
    <t>ムーン</t>
  </si>
  <si>
    <t>MOON</t>
  </si>
  <si>
    <t>ミルキー</t>
  </si>
  <si>
    <t>MILKY</t>
  </si>
  <si>
    <t>Habara Junko</t>
  </si>
  <si>
    <t>Mare</t>
  </si>
  <si>
    <t>DOSANKO</t>
  </si>
  <si>
    <t>アラビアンHR</t>
  </si>
  <si>
    <t>古澤　弘子</t>
  </si>
  <si>
    <t>チェリー</t>
  </si>
  <si>
    <t>CHERRY</t>
  </si>
  <si>
    <t>Furusawa Hiroko</t>
  </si>
  <si>
    <t>星　葉子</t>
  </si>
  <si>
    <t>トモエ</t>
  </si>
  <si>
    <t>TOMOE</t>
  </si>
  <si>
    <t>Hoshi Yoko</t>
  </si>
  <si>
    <t>稲村　京子</t>
  </si>
  <si>
    <t>ゆきちゃん</t>
  </si>
  <si>
    <t>YUKICHAN</t>
  </si>
  <si>
    <t>Inamura Kyoko</t>
  </si>
  <si>
    <t>Mare</t>
  </si>
  <si>
    <t>MIX</t>
  </si>
  <si>
    <t>クリオ</t>
  </si>
  <si>
    <t>KURIO</t>
  </si>
  <si>
    <t>クッキー</t>
  </si>
  <si>
    <t>COOKIE</t>
  </si>
  <si>
    <t>RCCK</t>
  </si>
  <si>
    <t>Nagashima Eri</t>
  </si>
  <si>
    <t>Gelding</t>
  </si>
  <si>
    <t>MIX</t>
  </si>
  <si>
    <t>寺田　大樹</t>
  </si>
  <si>
    <t>Terada Hiroki</t>
  </si>
  <si>
    <t>木村　俊博</t>
  </si>
  <si>
    <t>モディ</t>
  </si>
  <si>
    <t>MODY</t>
  </si>
  <si>
    <t>TRCC</t>
  </si>
  <si>
    <t>Kimura Toshihiro</t>
  </si>
  <si>
    <t>Gelding</t>
  </si>
  <si>
    <t>JP MIX</t>
  </si>
  <si>
    <t>フェートン</t>
  </si>
  <si>
    <t>PHAETON</t>
  </si>
  <si>
    <t>制限時間：３時間～５時間（１０：１０～１２：１０）</t>
  </si>
  <si>
    <t xml:space="preserve">2016年10月14日(金)～10月15日(土) </t>
  </si>
  <si>
    <t xml:space="preserve">2016年10月14日(金)～10月15日(土) </t>
  </si>
  <si>
    <t>伊豆パノラマ･ライド　2016年10月　＆　スター・システム・チャレンジ・カップCEI2☆</t>
  </si>
  <si>
    <t>伊豆パノラマ･ライド　2016年10月　＆　スター・システム・チャレンジ・カップCEI2☆</t>
  </si>
  <si>
    <t>近藤　久実</t>
  </si>
  <si>
    <t>Kondo Kumi</t>
  </si>
  <si>
    <t>内田　朋子</t>
  </si>
  <si>
    <t>Uchida Tomoko</t>
  </si>
  <si>
    <t>永坂　裕計</t>
  </si>
  <si>
    <t>アイリーン</t>
  </si>
  <si>
    <t>IRENE</t>
  </si>
  <si>
    <t>TRCC</t>
  </si>
  <si>
    <t>Nagasaka Hirokazu</t>
  </si>
  <si>
    <t>Mare</t>
  </si>
  <si>
    <t>MIX</t>
  </si>
  <si>
    <t>増井　孝子</t>
  </si>
  <si>
    <t>モミジ</t>
  </si>
  <si>
    <t>MOMIZI</t>
  </si>
  <si>
    <t>Masui Takako</t>
  </si>
  <si>
    <t>TB</t>
  </si>
  <si>
    <t>山田　玲子</t>
  </si>
  <si>
    <t>リライブ</t>
  </si>
  <si>
    <t>RELIVE</t>
  </si>
  <si>
    <t>Yamada Reiko</t>
  </si>
  <si>
    <t>FTQ-GA</t>
  </si>
  <si>
    <t>制限時間：２時間～３時間（８：３０～９：３０）</t>
  </si>
  <si>
    <t>52/52</t>
  </si>
  <si>
    <t>60/56</t>
  </si>
  <si>
    <t>60/60</t>
  </si>
  <si>
    <t>60/52</t>
  </si>
  <si>
    <t>60/54</t>
  </si>
  <si>
    <t>44/44</t>
  </si>
  <si>
    <t>32/40</t>
  </si>
  <si>
    <t>48/44</t>
  </si>
  <si>
    <t>56/52</t>
  </si>
  <si>
    <t>52/52</t>
  </si>
  <si>
    <t>48/52</t>
  </si>
  <si>
    <t>60/60</t>
  </si>
  <si>
    <t>44/40</t>
  </si>
  <si>
    <t>40/40</t>
  </si>
  <si>
    <t>48/48</t>
  </si>
  <si>
    <t>44/44</t>
  </si>
  <si>
    <t>52/56</t>
  </si>
  <si>
    <t>44/48</t>
  </si>
  <si>
    <t>36/36</t>
  </si>
  <si>
    <t>52/48</t>
  </si>
  <si>
    <t>56/56</t>
  </si>
  <si>
    <t>56/56</t>
  </si>
  <si>
    <t>48/48</t>
  </si>
  <si>
    <t>60/50</t>
  </si>
  <si>
    <t>44/48</t>
  </si>
  <si>
    <t>36/44</t>
  </si>
  <si>
    <t>48/44</t>
  </si>
  <si>
    <t>AHR</t>
  </si>
  <si>
    <r>
      <t>4</t>
    </r>
    <r>
      <rPr>
        <sz val="11"/>
        <rFont val="ＭＳ Ｐゴシック"/>
        <family val="3"/>
      </rPr>
      <t>4/48</t>
    </r>
  </si>
  <si>
    <r>
      <t>5</t>
    </r>
    <r>
      <rPr>
        <sz val="11"/>
        <rFont val="ＭＳ Ｐゴシック"/>
        <family val="3"/>
      </rPr>
      <t>2/56</t>
    </r>
  </si>
  <si>
    <t>52/52</t>
  </si>
  <si>
    <t>60/60</t>
  </si>
  <si>
    <t>56/56</t>
  </si>
  <si>
    <t>56/56</t>
  </si>
  <si>
    <t>完走</t>
  </si>
  <si>
    <t>完走</t>
  </si>
  <si>
    <t>40/44</t>
  </si>
  <si>
    <t>FTQ-GA</t>
  </si>
  <si>
    <t>優勝</t>
  </si>
  <si>
    <t>FTQ-OT</t>
  </si>
  <si>
    <t>56/52</t>
  </si>
  <si>
    <t>56/56</t>
  </si>
  <si>
    <t>56/56</t>
  </si>
  <si>
    <t>60/60</t>
  </si>
  <si>
    <t>48/52</t>
  </si>
  <si>
    <t>52/52</t>
  </si>
  <si>
    <t>FTQ-GA</t>
  </si>
  <si>
    <t>56/52</t>
  </si>
  <si>
    <t>56/60</t>
  </si>
  <si>
    <t>優勝</t>
  </si>
  <si>
    <t>3位</t>
  </si>
  <si>
    <t>FTQ-GA</t>
  </si>
  <si>
    <t>FTQ-METR</t>
  </si>
  <si>
    <t>2位　　　　    BC</t>
  </si>
  <si>
    <t>BCなし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</si>
</sst>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_);[Red]\(0.0\)"/>
    <numFmt numFmtId="185" formatCode="[$-F400]h:mm:ss\ AM/PM"/>
    <numFmt numFmtId="186" formatCode="0_);\(0\)"/>
    <numFmt numFmtId="187" formatCode="&quot;\&quot;#,##0_);\(&quot;\&quot;#,##0\)"/>
    <numFmt numFmtId="188" formatCode="[$-409]h:mm:ss\ AM/PM"/>
    <numFmt numFmtId="189" formatCode="0.0%"/>
  </numFmts>
  <fonts count="3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22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1" fillId="21" borderId="2" applyNumberFormat="0" applyAlignment="0" applyProtection="0"/>
    <xf numFmtId="0" fontId="2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3" fillId="7" borderId="1" applyNumberFormat="0" applyAlignment="0" applyProtection="0"/>
    <xf numFmtId="0" fontId="13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1">
    <xf numFmtId="0" fontId="0" fillId="0" borderId="0" xfId="0" applyAlignment="1">
      <alignment vertical="center"/>
    </xf>
    <xf numFmtId="21" fontId="3" fillId="0" borderId="10" xfId="0" applyNumberFormat="1" applyFon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vertical="center" shrinkToFit="1"/>
    </xf>
    <xf numFmtId="21" fontId="0" fillId="0" borderId="11" xfId="0" applyNumberFormat="1" applyFill="1" applyBorder="1" applyAlignment="1">
      <alignment vertical="center" shrinkToFit="1"/>
    </xf>
    <xf numFmtId="185" fontId="0" fillId="0" borderId="12" xfId="0" applyNumberFormat="1" applyFill="1" applyBorder="1" applyAlignment="1">
      <alignment vertical="center" shrinkToFit="1"/>
    </xf>
    <xf numFmtId="21" fontId="0" fillId="0" borderId="13" xfId="0" applyNumberFormat="1" applyFill="1" applyBorder="1" applyAlignment="1">
      <alignment horizontal="right" vertical="center" shrinkToFit="1"/>
    </xf>
    <xf numFmtId="21" fontId="0" fillId="0" borderId="14" xfId="0" applyNumberFormat="1" applyFill="1" applyBorder="1" applyAlignment="1">
      <alignment vertical="center" shrinkToFit="1"/>
    </xf>
    <xf numFmtId="184" fontId="0" fillId="0" borderId="15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right" vertical="center" shrinkToFit="1"/>
    </xf>
    <xf numFmtId="21" fontId="0" fillId="0" borderId="16" xfId="0" applyNumberFormat="1" applyFill="1" applyBorder="1" applyAlignment="1">
      <alignment vertical="center" shrinkToFit="1"/>
    </xf>
    <xf numFmtId="21" fontId="0" fillId="0" borderId="16" xfId="0" applyNumberFormat="1" applyFill="1" applyBorder="1" applyAlignment="1">
      <alignment horizontal="right" vertical="center" shrinkToFit="1"/>
    </xf>
    <xf numFmtId="21" fontId="0" fillId="0" borderId="13" xfId="0" applyNumberFormat="1" applyFill="1" applyBorder="1" applyAlignment="1">
      <alignment vertical="center" shrinkToFit="1"/>
    </xf>
    <xf numFmtId="46" fontId="0" fillId="0" borderId="12" xfId="0" applyNumberForma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21" fontId="0" fillId="0" borderId="0" xfId="0" applyNumberFormat="1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21" fontId="0" fillId="0" borderId="17" xfId="0" applyNumberFormat="1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0" fillId="0" borderId="18" xfId="0" applyFill="1" applyBorder="1" applyAlignment="1">
      <alignment vertical="center" shrinkToFit="1"/>
    </xf>
    <xf numFmtId="21" fontId="3" fillId="0" borderId="14" xfId="0" applyNumberFormat="1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wrapText="1" shrinkToFit="1"/>
    </xf>
    <xf numFmtId="0" fontId="0" fillId="0" borderId="19" xfId="0" applyFill="1" applyBorder="1" applyAlignment="1">
      <alignment horizontal="center" vertical="center" wrapText="1" shrinkToFit="1"/>
    </xf>
    <xf numFmtId="0" fontId="0" fillId="0" borderId="20" xfId="0" applyFill="1" applyBorder="1" applyAlignment="1">
      <alignment horizontal="center" vertical="center" shrinkToFit="1"/>
    </xf>
    <xf numFmtId="21" fontId="3" fillId="0" borderId="16" xfId="0" applyNumberFormat="1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wrapText="1" shrinkToFit="1"/>
    </xf>
    <xf numFmtId="0" fontId="0" fillId="0" borderId="22" xfId="0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wrapText="1" shrinkToFit="1"/>
    </xf>
    <xf numFmtId="0" fontId="0" fillId="0" borderId="25" xfId="0" applyFill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0" xfId="0" applyAlignment="1">
      <alignment vertical="center"/>
    </xf>
    <xf numFmtId="21" fontId="0" fillId="0" borderId="14" xfId="0" applyNumberFormat="1" applyFont="1" applyFill="1" applyBorder="1" applyAlignment="1">
      <alignment horizontal="right" vertical="center" shrinkToFit="1"/>
    </xf>
    <xf numFmtId="21" fontId="0" fillId="0" borderId="16" xfId="0" applyNumberFormat="1" applyFont="1" applyFill="1" applyBorder="1" applyAlignment="1">
      <alignment horizontal="right" vertical="center" shrinkToFit="1"/>
    </xf>
    <xf numFmtId="21" fontId="0" fillId="0" borderId="11" xfId="0" applyNumberForma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 wrapText="1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28" xfId="0" applyFont="1" applyBorder="1" applyAlignment="1">
      <alignment vertical="center" shrinkToFit="1"/>
    </xf>
    <xf numFmtId="20" fontId="0" fillId="0" borderId="0" xfId="0" applyNumberFormat="1" applyFill="1" applyAlignment="1">
      <alignment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21" fontId="4" fillId="21" borderId="14" xfId="0" applyNumberFormat="1" applyFont="1" applyFill="1" applyBorder="1" applyAlignment="1">
      <alignment horizontal="right" vertical="center" shrinkToFit="1"/>
    </xf>
    <xf numFmtId="184" fontId="0" fillId="0" borderId="15" xfId="0" applyNumberFormat="1" applyFont="1" applyFill="1" applyBorder="1" applyAlignment="1">
      <alignment horizontal="center" vertical="center" shrinkToFit="1"/>
    </xf>
    <xf numFmtId="21" fontId="0" fillId="0" borderId="10" xfId="0" applyNumberFormat="1" applyFont="1" applyFill="1" applyBorder="1" applyAlignment="1">
      <alignment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0" xfId="0" applyNumberFormat="1" applyFill="1" applyAlignment="1">
      <alignment vertical="center" shrinkToFit="1"/>
    </xf>
    <xf numFmtId="21" fontId="0" fillId="0" borderId="0" xfId="0" applyNumberFormat="1" applyFill="1" applyAlignment="1">
      <alignment horizontal="right" vertical="center" shrinkToFit="1"/>
    </xf>
    <xf numFmtId="0" fontId="0" fillId="0" borderId="0" xfId="0" applyFill="1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6" fillId="0" borderId="25" xfId="0" applyFont="1" applyBorder="1" applyAlignment="1">
      <alignment vertical="center" shrinkToFit="1"/>
    </xf>
    <xf numFmtId="0" fontId="5" fillId="0" borderId="25" xfId="0" applyFont="1" applyFill="1" applyBorder="1" applyAlignment="1">
      <alignment vertical="center" shrinkToFit="1"/>
    </xf>
    <xf numFmtId="21" fontId="0" fillId="0" borderId="33" xfId="0" applyNumberForma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right" vertical="center" shrinkToFit="1"/>
    </xf>
    <xf numFmtId="0" fontId="5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right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0" fillId="0" borderId="28" xfId="0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189" fontId="0" fillId="0" borderId="0" xfId="56" applyNumberFormat="1" applyFill="1" applyAlignment="1">
      <alignment horizontal="center" vertical="center" shrinkToFit="1"/>
    </xf>
    <xf numFmtId="0" fontId="0" fillId="0" borderId="25" xfId="0" applyFont="1" applyBorder="1" applyAlignment="1">
      <alignment vertical="center" shrinkToFit="1"/>
    </xf>
    <xf numFmtId="185" fontId="0" fillId="20" borderId="12" xfId="0" applyNumberFormat="1" applyFill="1" applyBorder="1" applyAlignment="1">
      <alignment vertical="center" shrinkToFit="1"/>
    </xf>
    <xf numFmtId="21" fontId="0" fillId="20" borderId="14" xfId="0" applyNumberFormat="1" applyFont="1" applyFill="1" applyBorder="1" applyAlignment="1">
      <alignment horizontal="right" vertical="center" shrinkToFit="1"/>
    </xf>
    <xf numFmtId="21" fontId="0" fillId="20" borderId="16" xfId="0" applyNumberFormat="1" applyFont="1" applyFill="1" applyBorder="1" applyAlignment="1">
      <alignment horizontal="right" vertical="center" shrinkToFit="1"/>
    </xf>
    <xf numFmtId="21" fontId="0" fillId="20" borderId="13" xfId="0" applyNumberFormat="1" applyFill="1" applyBorder="1" applyAlignment="1">
      <alignment horizontal="right" vertical="center" shrinkToFit="1"/>
    </xf>
    <xf numFmtId="184" fontId="0" fillId="20" borderId="15" xfId="0" applyNumberFormat="1" applyFont="1" applyFill="1" applyBorder="1" applyAlignment="1">
      <alignment horizontal="center" vertical="center" shrinkToFit="1"/>
    </xf>
    <xf numFmtId="21" fontId="0" fillId="20" borderId="10" xfId="0" applyNumberFormat="1" applyFont="1" applyFill="1" applyBorder="1" applyAlignment="1">
      <alignment vertical="center" shrinkToFit="1"/>
    </xf>
    <xf numFmtId="21" fontId="0" fillId="20" borderId="34" xfId="0" applyNumberFormat="1" applyFill="1" applyBorder="1" applyAlignment="1">
      <alignment vertical="center" shrinkToFit="1"/>
    </xf>
    <xf numFmtId="46" fontId="0" fillId="20" borderId="35" xfId="0" applyNumberFormat="1" applyFill="1" applyBorder="1" applyAlignment="1">
      <alignment vertical="center" shrinkToFit="1"/>
    </xf>
    <xf numFmtId="21" fontId="0" fillId="20" borderId="36" xfId="0" applyNumberFormat="1" applyFill="1" applyBorder="1" applyAlignment="1">
      <alignment vertical="center" shrinkToFit="1"/>
    </xf>
    <xf numFmtId="184" fontId="0" fillId="20" borderId="37" xfId="0" applyNumberFormat="1" applyFill="1" applyBorder="1" applyAlignment="1">
      <alignment horizontal="center" vertical="center" shrinkToFit="1"/>
    </xf>
    <xf numFmtId="21" fontId="0" fillId="20" borderId="38" xfId="0" applyNumberFormat="1" applyFill="1" applyBorder="1" applyAlignment="1">
      <alignment vertical="center" shrinkToFit="1"/>
    </xf>
    <xf numFmtId="185" fontId="0" fillId="20" borderId="35" xfId="0" applyNumberFormat="1" applyFill="1" applyBorder="1" applyAlignment="1">
      <alignment vertical="center" shrinkToFit="1"/>
    </xf>
    <xf numFmtId="21" fontId="0" fillId="20" borderId="34" xfId="0" applyNumberFormat="1" applyFill="1" applyBorder="1" applyAlignment="1">
      <alignment horizontal="right" vertical="center" shrinkToFit="1"/>
    </xf>
    <xf numFmtId="21" fontId="0" fillId="20" borderId="36" xfId="0" applyNumberFormat="1" applyFill="1" applyBorder="1" applyAlignment="1">
      <alignment horizontal="right" vertical="center" shrinkToFit="1"/>
    </xf>
    <xf numFmtId="21" fontId="0" fillId="20" borderId="36" xfId="0" applyNumberFormat="1" applyFont="1" applyFill="1" applyBorder="1" applyAlignment="1">
      <alignment horizontal="right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35" xfId="0" applyFill="1" applyBorder="1" applyAlignment="1">
      <alignment horizontal="center" vertical="center" shrinkToFit="1"/>
    </xf>
    <xf numFmtId="0" fontId="0" fillId="0" borderId="36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21" fontId="0" fillId="0" borderId="39" xfId="0" applyNumberFormat="1" applyFill="1" applyBorder="1" applyAlignment="1">
      <alignment horizontal="center" vertical="center" shrinkToFit="1"/>
    </xf>
    <xf numFmtId="21" fontId="0" fillId="0" borderId="40" xfId="0" applyNumberFormat="1" applyFill="1" applyBorder="1" applyAlignment="1">
      <alignment horizontal="center" vertical="center" shrinkToFit="1"/>
    </xf>
    <xf numFmtId="21" fontId="0" fillId="0" borderId="41" xfId="0" applyNumberFormat="1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46" fontId="0" fillId="0" borderId="36" xfId="0" applyNumberFormat="1" applyFill="1" applyBorder="1" applyAlignment="1">
      <alignment horizontal="center" vertical="center" shrinkToFit="1"/>
    </xf>
    <xf numFmtId="46" fontId="0" fillId="0" borderId="38" xfId="0" applyNumberFormat="1" applyFill="1" applyBorder="1" applyAlignment="1">
      <alignment horizontal="center" vertical="center" shrinkToFit="1"/>
    </xf>
    <xf numFmtId="0" fontId="4" fillId="21" borderId="43" xfId="0" applyNumberFormat="1" applyFont="1" applyFill="1" applyBorder="1" applyAlignment="1">
      <alignment horizontal="center" vertical="center" shrinkToFit="1"/>
    </xf>
    <xf numFmtId="0" fontId="4" fillId="21" borderId="30" xfId="0" applyNumberFormat="1" applyFont="1" applyFill="1" applyBorder="1" applyAlignment="1">
      <alignment horizontal="center" vertical="center" shrinkToFit="1"/>
    </xf>
    <xf numFmtId="21" fontId="0" fillId="0" borderId="33" xfId="0" applyNumberFormat="1" applyFill="1" applyBorder="1" applyAlignment="1">
      <alignment horizontal="center" shrinkToFit="1"/>
    </xf>
    <xf numFmtId="0" fontId="0" fillId="0" borderId="25" xfId="0" applyFill="1" applyBorder="1" applyAlignment="1">
      <alignment horizontal="center"/>
    </xf>
    <xf numFmtId="0" fontId="0" fillId="0" borderId="44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 wrapText="1" shrinkToFit="1"/>
    </xf>
    <xf numFmtId="0" fontId="0" fillId="0" borderId="4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6" fontId="0" fillId="0" borderId="46" xfId="0" applyNumberFormat="1" applyFill="1" applyBorder="1" applyAlignment="1">
      <alignment horizontal="center" vertical="center" shrinkToFit="1"/>
    </xf>
    <xf numFmtId="46" fontId="0" fillId="0" borderId="47" xfId="0" applyNumberFormat="1" applyFill="1" applyBorder="1" applyAlignment="1">
      <alignment horizontal="center" vertical="center" shrinkToFit="1"/>
    </xf>
    <xf numFmtId="46" fontId="0" fillId="0" borderId="48" xfId="0" applyNumberForma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shrinkToFit="1"/>
    </xf>
    <xf numFmtId="0" fontId="0" fillId="0" borderId="47" xfId="0" applyFill="1" applyBorder="1" applyAlignment="1">
      <alignment horizontal="center" vertical="center" shrinkToFit="1"/>
    </xf>
    <xf numFmtId="0" fontId="0" fillId="0" borderId="48" xfId="0" applyFill="1" applyBorder="1" applyAlignment="1">
      <alignment horizontal="center" vertical="center" shrinkToFit="1"/>
    </xf>
    <xf numFmtId="0" fontId="0" fillId="0" borderId="43" xfId="0" applyNumberFormat="1" applyFill="1" applyBorder="1" applyAlignment="1">
      <alignment horizontal="center" vertical="center" shrinkToFit="1"/>
    </xf>
    <xf numFmtId="0" fontId="0" fillId="0" borderId="30" xfId="0" applyNumberFormat="1" applyFill="1" applyBorder="1" applyAlignment="1">
      <alignment horizontal="center" vertical="center" shrinkToFit="1"/>
    </xf>
    <xf numFmtId="184" fontId="0" fillId="0" borderId="49" xfId="0" applyNumberFormat="1" applyFill="1" applyBorder="1" applyAlignment="1">
      <alignment horizontal="center" vertical="center" shrinkToFit="1"/>
    </xf>
    <xf numFmtId="184" fontId="0" fillId="0" borderId="50" xfId="0" applyNumberFormat="1" applyFill="1" applyBorder="1" applyAlignment="1">
      <alignment horizontal="center" vertical="center" shrinkToFit="1"/>
    </xf>
    <xf numFmtId="184" fontId="0" fillId="0" borderId="30" xfId="0" applyNumberFormat="1" applyFill="1" applyBorder="1" applyAlignment="1">
      <alignment horizontal="center" vertical="center" shrinkToFit="1"/>
    </xf>
    <xf numFmtId="46" fontId="0" fillId="0" borderId="34" xfId="0" applyNumberFormat="1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51" xfId="0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26" fillId="0" borderId="31" xfId="0" applyFont="1" applyBorder="1" applyAlignment="1">
      <alignment horizontal="center" vertical="center" shrinkToFit="1"/>
    </xf>
    <xf numFmtId="0" fontId="26" fillId="0" borderId="32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46" fontId="0" fillId="0" borderId="43" xfId="0" applyNumberFormat="1" applyFill="1" applyBorder="1" applyAlignment="1">
      <alignment horizontal="center" vertical="center" shrinkToFit="1"/>
    </xf>
    <xf numFmtId="0" fontId="0" fillId="0" borderId="46" xfId="0" applyFill="1" applyBorder="1" applyAlignment="1">
      <alignment horizontal="center" vertical="center" wrapText="1" shrinkToFit="1"/>
    </xf>
    <xf numFmtId="0" fontId="0" fillId="0" borderId="47" xfId="0" applyFill="1" applyBorder="1" applyAlignment="1">
      <alignment horizontal="center" vertical="center" wrapText="1" shrinkToFit="1"/>
    </xf>
    <xf numFmtId="0" fontId="0" fillId="0" borderId="48" xfId="0" applyFill="1" applyBorder="1" applyAlignment="1">
      <alignment horizontal="center" vertical="center" wrapText="1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26" fillId="0" borderId="26" xfId="0" applyFont="1" applyBorder="1" applyAlignment="1">
      <alignment horizontal="center" vertical="center" shrinkToFit="1"/>
    </xf>
    <xf numFmtId="0" fontId="26" fillId="0" borderId="27" xfId="0" applyFont="1" applyBorder="1" applyAlignment="1">
      <alignment horizontal="center" vertical="center" shrinkToFit="1"/>
    </xf>
    <xf numFmtId="0" fontId="0" fillId="0" borderId="50" xfId="0" applyFill="1" applyBorder="1" applyAlignment="1">
      <alignment horizontal="center" vertical="center" shrinkToFit="1"/>
    </xf>
    <xf numFmtId="0" fontId="0" fillId="0" borderId="30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49" xfId="0" applyFill="1" applyBorder="1" applyAlignment="1">
      <alignment horizontal="center" vertical="center" shrinkToFit="1"/>
    </xf>
    <xf numFmtId="21" fontId="0" fillId="0" borderId="52" xfId="0" applyNumberFormat="1" applyFont="1" applyFill="1" applyBorder="1" applyAlignment="1">
      <alignment horizontal="center" vertical="center" shrinkToFit="1"/>
    </xf>
    <xf numFmtId="21" fontId="0" fillId="0" borderId="53" xfId="0" applyNumberFormat="1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0" fillId="0" borderId="54" xfId="0" applyFill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 shrinkToFit="1"/>
    </xf>
    <xf numFmtId="0" fontId="3" fillId="0" borderId="30" xfId="0" applyFont="1" applyFill="1" applyBorder="1" applyAlignment="1">
      <alignment horizontal="center" vertical="center" wrapText="1" shrinkToFit="1"/>
    </xf>
    <xf numFmtId="0" fontId="0" fillId="0" borderId="55" xfId="0" applyFill="1" applyBorder="1" applyAlignment="1">
      <alignment horizontal="center" vertical="center" shrinkToFit="1"/>
    </xf>
    <xf numFmtId="0" fontId="0" fillId="0" borderId="56" xfId="0" applyFill="1" applyBorder="1" applyAlignment="1">
      <alignment horizontal="center" vertical="center" shrinkToFit="1"/>
    </xf>
    <xf numFmtId="0" fontId="0" fillId="0" borderId="57" xfId="0" applyFill="1" applyBorder="1" applyAlignment="1">
      <alignment horizontal="center" vertical="center" shrinkToFit="1"/>
    </xf>
    <xf numFmtId="0" fontId="0" fillId="0" borderId="58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wrapText="1" shrinkToFit="1"/>
    </xf>
    <xf numFmtId="0" fontId="0" fillId="0" borderId="40" xfId="0" applyFill="1" applyBorder="1" applyAlignment="1">
      <alignment horizontal="center" vertical="center" wrapText="1" shrinkToFit="1"/>
    </xf>
    <xf numFmtId="0" fontId="0" fillId="0" borderId="41" xfId="0" applyFill="1" applyBorder="1" applyAlignment="1">
      <alignment horizontal="center" vertical="center" wrapText="1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9" fillId="0" borderId="0" xfId="0" applyFont="1" applyFill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46" fontId="0" fillId="20" borderId="46" xfId="0" applyNumberFormat="1" applyFill="1" applyBorder="1" applyAlignment="1">
      <alignment horizontal="center" vertical="center" shrinkToFit="1"/>
    </xf>
    <xf numFmtId="46" fontId="0" fillId="20" borderId="47" xfId="0" applyNumberFormat="1" applyFill="1" applyBorder="1" applyAlignment="1">
      <alignment horizontal="center" vertical="center" shrinkToFit="1"/>
    </xf>
    <xf numFmtId="46" fontId="0" fillId="20" borderId="48" xfId="0" applyNumberFormat="1" applyFill="1" applyBorder="1" applyAlignment="1">
      <alignment horizontal="center" vertical="center" shrinkToFit="1"/>
    </xf>
    <xf numFmtId="21" fontId="0" fillId="20" borderId="39" xfId="0" applyNumberFormat="1" applyFill="1" applyBorder="1" applyAlignment="1">
      <alignment horizontal="center" vertical="center" shrinkToFit="1"/>
    </xf>
    <xf numFmtId="21" fontId="0" fillId="20" borderId="40" xfId="0" applyNumberFormat="1" applyFill="1" applyBorder="1" applyAlignment="1">
      <alignment horizontal="center" vertical="center" shrinkToFit="1"/>
    </xf>
    <xf numFmtId="21" fontId="0" fillId="20" borderId="41" xfId="0" applyNumberFormat="1" applyFill="1" applyBorder="1" applyAlignment="1">
      <alignment horizontal="center" vertical="center" shrinkToFit="1"/>
    </xf>
    <xf numFmtId="184" fontId="0" fillId="20" borderId="49" xfId="0" applyNumberFormat="1" applyFill="1" applyBorder="1" applyAlignment="1">
      <alignment horizontal="center" vertical="center" shrinkToFit="1"/>
    </xf>
    <xf numFmtId="184" fontId="0" fillId="20" borderId="50" xfId="0" applyNumberFormat="1" applyFill="1" applyBorder="1" applyAlignment="1">
      <alignment horizontal="center" vertical="center" shrinkToFit="1"/>
    </xf>
    <xf numFmtId="184" fontId="0" fillId="20" borderId="30" xfId="0" applyNumberFormat="1" applyFill="1" applyBorder="1" applyAlignment="1">
      <alignment horizontal="center" vertical="center" shrinkToFit="1"/>
    </xf>
    <xf numFmtId="46" fontId="0" fillId="20" borderId="37" xfId="0" applyNumberFormat="1" applyFill="1" applyBorder="1" applyAlignment="1">
      <alignment horizontal="center" vertical="center" shrinkToFit="1"/>
    </xf>
    <xf numFmtId="0" fontId="0" fillId="20" borderId="51" xfId="0" applyNumberFormat="1" applyFill="1" applyBorder="1" applyAlignment="1">
      <alignment horizontal="center" vertical="center" shrinkToFit="1"/>
    </xf>
    <xf numFmtId="0" fontId="0" fillId="20" borderId="37" xfId="0" applyNumberFormat="1" applyFill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wrapText="1" shrinkToFit="1"/>
    </xf>
    <xf numFmtId="0" fontId="3" fillId="0" borderId="45" xfId="0" applyFont="1" applyBorder="1" applyAlignment="1">
      <alignment horizontal="center" vertical="center" wrapText="1" shrinkToFit="1"/>
    </xf>
    <xf numFmtId="0" fontId="27" fillId="0" borderId="45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5" fillId="0" borderId="25" xfId="0" applyFont="1" applyFill="1" applyBorder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Alignment="1">
      <alignment vertical="center" shrinkToFit="1"/>
    </xf>
    <xf numFmtId="0" fontId="5" fillId="0" borderId="0" xfId="0" applyFont="1" applyFill="1" applyAlignment="1">
      <alignment vertical="center" shrinkToFit="1"/>
    </xf>
    <xf numFmtId="0" fontId="0" fillId="0" borderId="44" xfId="0" applyFont="1" applyBorder="1" applyAlignment="1">
      <alignment horizontal="center" vertical="center" shrinkToFit="1"/>
    </xf>
    <xf numFmtId="0" fontId="0" fillId="0" borderId="45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20" borderId="43" xfId="0" applyNumberFormat="1" applyFont="1" applyFill="1" applyBorder="1" applyAlignment="1">
      <alignment horizontal="center" vertical="center" shrinkToFit="1"/>
    </xf>
    <xf numFmtId="0" fontId="0" fillId="20" borderId="30" xfId="0" applyNumberFormat="1" applyFont="1" applyFill="1" applyBorder="1" applyAlignment="1">
      <alignment horizontal="center" vertical="center" shrinkToFit="1"/>
    </xf>
    <xf numFmtId="0" fontId="0" fillId="0" borderId="43" xfId="0" applyNumberFormat="1" applyFont="1" applyFill="1" applyBorder="1" applyAlignment="1">
      <alignment horizontal="center" vertical="center" shrinkToFit="1"/>
    </xf>
    <xf numFmtId="0" fontId="0" fillId="0" borderId="30" xfId="0" applyNumberFormat="1" applyFont="1" applyFill="1" applyBorder="1" applyAlignment="1">
      <alignment horizontal="center" vertical="center" shrinkToFit="1"/>
    </xf>
    <xf numFmtId="0" fontId="29" fillId="0" borderId="31" xfId="0" applyFont="1" applyBorder="1" applyAlignment="1">
      <alignment horizontal="center" vertical="center" shrinkToFit="1"/>
    </xf>
    <xf numFmtId="0" fontId="29" fillId="0" borderId="32" xfId="0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41" xfId="0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9" xfId="0" applyFont="1" applyBorder="1" applyAlignment="1">
      <alignment horizontal="center" vertical="center" shrinkToFit="1"/>
    </xf>
    <xf numFmtId="0" fontId="27" fillId="0" borderId="45" xfId="0" applyFont="1" applyBorder="1" applyAlignment="1">
      <alignment horizontal="center" vertical="center" wrapText="1" shrinkToFit="1"/>
    </xf>
    <xf numFmtId="0" fontId="27" fillId="0" borderId="30" xfId="0" applyFont="1" applyBorder="1" applyAlignment="1">
      <alignment horizontal="center" vertical="center" wrapText="1" shrinkToFit="1"/>
    </xf>
    <xf numFmtId="0" fontId="0" fillId="0" borderId="28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26" fillId="0" borderId="31" xfId="0" applyFont="1" applyFill="1" applyBorder="1" applyAlignment="1">
      <alignment horizontal="center" vertical="center" shrinkToFit="1"/>
    </xf>
    <xf numFmtId="0" fontId="26" fillId="0" borderId="32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0" fontId="5" fillId="0" borderId="32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28" fillId="0" borderId="28" xfId="0" applyFont="1" applyFill="1" applyBorder="1" applyAlignment="1">
      <alignment horizontal="center" vertical="center" shrinkToFit="1"/>
    </xf>
    <xf numFmtId="0" fontId="28" fillId="0" borderId="29" xfId="0" applyFont="1" applyFill="1" applyBorder="1" applyAlignment="1">
      <alignment horizontal="center" vertical="center" shrinkToFit="1"/>
    </xf>
    <xf numFmtId="0" fontId="26" fillId="0" borderId="26" xfId="0" applyFont="1" applyFill="1" applyBorder="1" applyAlignment="1">
      <alignment horizontal="center" vertical="center" shrinkToFit="1"/>
    </xf>
    <xf numFmtId="0" fontId="26" fillId="0" borderId="27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26" fillId="0" borderId="0" xfId="0" applyFont="1" applyFill="1" applyBorder="1" applyAlignment="1">
      <alignment horizontal="center" vertical="center" shrinkToFit="1"/>
    </xf>
    <xf numFmtId="21" fontId="0" fillId="0" borderId="11" xfId="0" applyNumberFormat="1" applyFont="1" applyFill="1" applyBorder="1" applyAlignment="1">
      <alignment horizontal="center" vertical="center" shrinkToFit="1"/>
    </xf>
    <xf numFmtId="21" fontId="0" fillId="0" borderId="12" xfId="0" applyNumberFormat="1" applyFont="1" applyFill="1" applyBorder="1" applyAlignment="1">
      <alignment horizontal="center" vertical="center" shrinkToFit="1"/>
    </xf>
    <xf numFmtId="21" fontId="0" fillId="0" borderId="11" xfId="0" applyNumberFormat="1" applyFill="1" applyBorder="1" applyAlignment="1">
      <alignment horizontal="center" vertical="center" shrinkToFit="1"/>
    </xf>
    <xf numFmtId="21" fontId="0" fillId="0" borderId="14" xfId="0" applyNumberFormat="1" applyFill="1" applyBorder="1" applyAlignment="1">
      <alignment horizontal="center" vertical="center" shrinkToFit="1"/>
    </xf>
    <xf numFmtId="21" fontId="0" fillId="0" borderId="16" xfId="0" applyNumberFormat="1" applyFill="1" applyBorder="1" applyAlignment="1">
      <alignment horizontal="center" vertical="center" shrinkToFit="1"/>
    </xf>
    <xf numFmtId="21" fontId="0" fillId="0" borderId="10" xfId="0" applyNumberFormat="1" applyFill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28" fillId="0" borderId="42" xfId="0" applyFont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omma [0]" xfId="58"/>
    <cellStyle name="Comma" xfId="59"/>
    <cellStyle name="Currency [0]" xfId="60"/>
    <cellStyle name="Currency" xfId="61"/>
    <cellStyle name="Followed 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53</xdr:row>
      <xdr:rowOff>0</xdr:rowOff>
    </xdr:from>
    <xdr:to>
      <xdr:col>7</xdr:col>
      <xdr:colOff>390525</xdr:colOff>
      <xdr:row>53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9096375"/>
          <a:ext cx="442912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1</xdr:row>
      <xdr:rowOff>133350</xdr:rowOff>
    </xdr:from>
    <xdr:to>
      <xdr:col>7</xdr:col>
      <xdr:colOff>390525</xdr:colOff>
      <xdr:row>3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295275"/>
          <a:ext cx="4429125" cy="190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142875</xdr:rowOff>
    </xdr:from>
    <xdr:to>
      <xdr:col>7</xdr:col>
      <xdr:colOff>390525</xdr:colOff>
      <xdr:row>3</xdr:row>
      <xdr:rowOff>0</xdr:rowOff>
    </xdr:to>
    <xdr:sp>
      <xdr:nvSpPr>
        <xdr:cNvPr id="1" name="WordArt 1"/>
        <xdr:cNvSpPr>
          <a:spLocks/>
        </xdr:cNvSpPr>
      </xdr:nvSpPr>
      <xdr:spPr>
        <a:xfrm>
          <a:off x="104775" y="142875"/>
          <a:ext cx="44291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0</xdr:col>
      <xdr:colOff>104775</xdr:colOff>
      <xdr:row>0</xdr:row>
      <xdr:rowOff>142875</xdr:rowOff>
    </xdr:from>
    <xdr:to>
      <xdr:col>7</xdr:col>
      <xdr:colOff>390525</xdr:colOff>
      <xdr:row>2</xdr:row>
      <xdr:rowOff>0</xdr:rowOff>
    </xdr:to>
    <xdr:sp>
      <xdr:nvSpPr>
        <xdr:cNvPr id="2" name="WordArt 1"/>
        <xdr:cNvSpPr>
          <a:spLocks/>
        </xdr:cNvSpPr>
      </xdr:nvSpPr>
      <xdr:spPr>
        <a:xfrm>
          <a:off x="104775" y="142875"/>
          <a:ext cx="4429125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390525</xdr:colOff>
      <xdr:row>3</xdr:row>
      <xdr:rowOff>38100</xdr:rowOff>
    </xdr:to>
    <xdr:sp>
      <xdr:nvSpPr>
        <xdr:cNvPr id="5" name="WordArt 1"/>
        <xdr:cNvSpPr>
          <a:spLocks/>
        </xdr:cNvSpPr>
      </xdr:nvSpPr>
      <xdr:spPr>
        <a:xfrm>
          <a:off x="104775" y="133350"/>
          <a:ext cx="4429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390525</xdr:colOff>
      <xdr:row>3</xdr:row>
      <xdr:rowOff>38100</xdr:rowOff>
    </xdr:to>
    <xdr:sp>
      <xdr:nvSpPr>
        <xdr:cNvPr id="10" name="WordArt 1"/>
        <xdr:cNvSpPr>
          <a:spLocks/>
        </xdr:cNvSpPr>
      </xdr:nvSpPr>
      <xdr:spPr>
        <a:xfrm>
          <a:off x="104775" y="133350"/>
          <a:ext cx="4429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390525</xdr:colOff>
      <xdr:row>3</xdr:row>
      <xdr:rowOff>38100</xdr:rowOff>
    </xdr:to>
    <xdr:sp>
      <xdr:nvSpPr>
        <xdr:cNvPr id="15" name="WordArt 1"/>
        <xdr:cNvSpPr>
          <a:spLocks/>
        </xdr:cNvSpPr>
      </xdr:nvSpPr>
      <xdr:spPr>
        <a:xfrm>
          <a:off x="104775" y="133350"/>
          <a:ext cx="4429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390525</xdr:colOff>
      <xdr:row>3</xdr:row>
      <xdr:rowOff>38100</xdr:rowOff>
    </xdr:to>
    <xdr:sp>
      <xdr:nvSpPr>
        <xdr:cNvPr id="20" name="WordArt 1"/>
        <xdr:cNvSpPr>
          <a:spLocks/>
        </xdr:cNvSpPr>
      </xdr:nvSpPr>
      <xdr:spPr>
        <a:xfrm>
          <a:off x="104775" y="133350"/>
          <a:ext cx="4429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2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23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4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390525</xdr:colOff>
      <xdr:row>3</xdr:row>
      <xdr:rowOff>38100</xdr:rowOff>
    </xdr:to>
    <xdr:sp>
      <xdr:nvSpPr>
        <xdr:cNvPr id="25" name="WordArt 1"/>
        <xdr:cNvSpPr>
          <a:spLocks/>
        </xdr:cNvSpPr>
      </xdr:nvSpPr>
      <xdr:spPr>
        <a:xfrm>
          <a:off x="104775" y="133350"/>
          <a:ext cx="4429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26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7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28" name="WordArt 3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29" name="WordArt 5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390525</xdr:colOff>
      <xdr:row>3</xdr:row>
      <xdr:rowOff>38100</xdr:rowOff>
    </xdr:to>
    <xdr:sp>
      <xdr:nvSpPr>
        <xdr:cNvPr id="30" name="WordArt 1"/>
        <xdr:cNvSpPr>
          <a:spLocks/>
        </xdr:cNvSpPr>
      </xdr:nvSpPr>
      <xdr:spPr>
        <a:xfrm>
          <a:off x="104775" y="133350"/>
          <a:ext cx="4429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1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2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7" name="WordArt 1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8" name="WordArt 2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114300</xdr:colOff>
      <xdr:row>0</xdr:row>
      <xdr:rowOff>0</xdr:rowOff>
    </xdr:from>
    <xdr:to>
      <xdr:col>8</xdr:col>
      <xdr:colOff>561975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4257675" y="0"/>
          <a:ext cx="11334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600075</xdr:colOff>
      <xdr:row>0</xdr:row>
      <xdr:rowOff>0</xdr:rowOff>
    </xdr:to>
    <xdr:sp>
      <xdr:nvSpPr>
        <xdr:cNvPr id="10" name="WordArt 6"/>
        <xdr:cNvSpPr>
          <a:spLocks/>
        </xdr:cNvSpPr>
      </xdr:nvSpPr>
      <xdr:spPr>
        <a:xfrm>
          <a:off x="4143375" y="0"/>
          <a:ext cx="6000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1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2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390525</xdr:colOff>
      <xdr:row>3</xdr:row>
      <xdr:rowOff>38100</xdr:rowOff>
    </xdr:to>
    <xdr:sp>
      <xdr:nvSpPr>
        <xdr:cNvPr id="13" name="WordArt 1"/>
        <xdr:cNvSpPr>
          <a:spLocks/>
        </xdr:cNvSpPr>
      </xdr:nvSpPr>
      <xdr:spPr>
        <a:xfrm>
          <a:off x="104775" y="133350"/>
          <a:ext cx="4429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4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5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6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7" name="WordArt 3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8" name="WordArt 4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9" name="WordArt 5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８０ｋｍ競技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0" name="WordArt 6"/>
        <xdr:cNvSpPr>
          <a:spLocks/>
        </xdr:cNvSpPr>
      </xdr:nvSpPr>
      <xdr:spPr>
        <a:xfrm>
          <a:off x="4143375" y="0"/>
          <a:ext cx="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ＭＳ Ｐゴシック"/>
              <a:cs typeface="ＭＳ Ｐゴシック"/>
            </a:rPr>
            <a:t>６０ｋｍ競技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4</xdr:col>
      <xdr:colOff>409575</xdr:colOff>
      <xdr:row>0</xdr:row>
      <xdr:rowOff>0</xdr:rowOff>
    </xdr:to>
    <xdr:sp>
      <xdr:nvSpPr>
        <xdr:cNvPr id="11" name="WordArt 7"/>
        <xdr:cNvSpPr>
          <a:spLocks/>
        </xdr:cNvSpPr>
      </xdr:nvSpPr>
      <xdr:spPr>
        <a:xfrm>
          <a:off x="66675" y="0"/>
          <a:ext cx="2428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６０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競技</a:t>
          </a:r>
        </a:p>
      </xdr:txBody>
    </xdr:sp>
    <xdr:clientData/>
  </xdr:twoCellAnchor>
  <xdr:twoCellAnchor>
    <xdr:from>
      <xdr:col>0</xdr:col>
      <xdr:colOff>76200</xdr:colOff>
      <xdr:row>0</xdr:row>
      <xdr:rowOff>0</xdr:rowOff>
    </xdr:from>
    <xdr:to>
      <xdr:col>5</xdr:col>
      <xdr:colOff>438150</xdr:colOff>
      <xdr:row>0</xdr:row>
      <xdr:rowOff>0</xdr:rowOff>
    </xdr:to>
    <xdr:sp>
      <xdr:nvSpPr>
        <xdr:cNvPr id="12" name="WordArt 8"/>
        <xdr:cNvSpPr>
          <a:spLocks/>
        </xdr:cNvSpPr>
      </xdr:nvSpPr>
      <xdr:spPr>
        <a:xfrm>
          <a:off x="76200" y="0"/>
          <a:ext cx="3133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CEI</a:t>
          </a:r>
          <a:r>
            <a:rPr lang="en-US" cap="none" sz="20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１☆８０ｋｍ競技</a:t>
          </a:r>
        </a:p>
      </xdr:txBody>
    </xdr:sp>
    <xdr:clientData/>
  </xdr:twoCellAnchor>
  <xdr:twoCellAnchor>
    <xdr:from>
      <xdr:col>0</xdr:col>
      <xdr:colOff>104775</xdr:colOff>
      <xdr:row>0</xdr:row>
      <xdr:rowOff>133350</xdr:rowOff>
    </xdr:from>
    <xdr:to>
      <xdr:col>7</xdr:col>
      <xdr:colOff>9525</xdr:colOff>
      <xdr:row>3</xdr:row>
      <xdr:rowOff>38100</xdr:rowOff>
    </xdr:to>
    <xdr:sp>
      <xdr:nvSpPr>
        <xdr:cNvPr id="13" name="WordArt 1"/>
        <xdr:cNvSpPr>
          <a:spLocks/>
        </xdr:cNvSpPr>
      </xdr:nvSpPr>
      <xdr:spPr>
        <a:xfrm>
          <a:off x="104775" y="133350"/>
          <a:ext cx="40481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l"/>
          <a:r>
            <a:rPr sz="1100" spc="0">
              <a:ln w="9525" cmpd="sng">
                <a:noFill/>
              </a:ln>
              <a:noFill/>
              <a:latin typeface="+mn-ea"/>
              <a:cs typeface="+mn-e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B42"/>
  <sheetViews>
    <sheetView tabSelected="1" zoomScalePageLayoutView="0" workbookViewId="0" topLeftCell="A1">
      <selection activeCell="A2" sqref="A2:E3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625" style="16" bestFit="1" customWidth="1"/>
    <col min="15" max="15" width="9.00390625" style="13" customWidth="1"/>
    <col min="16" max="16" width="6.00390625" style="13" hidden="1" customWidth="1"/>
    <col min="17" max="17" width="9.00390625" style="16" customWidth="1"/>
    <col min="18" max="18" width="8.875" style="13" customWidth="1"/>
    <col min="19" max="19" width="4.125" style="13" hidden="1" customWidth="1"/>
    <col min="20" max="20" width="9.00390625" style="16" customWidth="1"/>
    <col min="21" max="21" width="9.00390625" style="13" customWidth="1"/>
    <col min="22" max="22" width="8.25390625" style="13" hidden="1" customWidth="1"/>
    <col min="23" max="23" width="8.625" style="13" hidden="1" customWidth="1"/>
    <col min="24" max="24" width="3.125" style="13" hidden="1" customWidth="1"/>
    <col min="25" max="25" width="9.00390625" style="16" customWidth="1"/>
    <col min="26" max="26" width="12.625" style="13" customWidth="1"/>
    <col min="27" max="27" width="0.12890625" style="13" hidden="1" customWidth="1"/>
    <col min="28" max="28" width="12.625" style="13" customWidth="1"/>
    <col min="29" max="16384" width="9.00390625" style="13" customWidth="1"/>
  </cols>
  <sheetData>
    <row r="1" ht="12.75">
      <c r="Y1" s="13" t="s">
        <v>67</v>
      </c>
    </row>
    <row r="2" spans="1:28" ht="12.75">
      <c r="A2" s="173" t="s">
        <v>50</v>
      </c>
      <c r="B2" s="173"/>
      <c r="C2" s="173"/>
      <c r="D2" s="173"/>
      <c r="E2" s="173"/>
      <c r="H2" s="13"/>
      <c r="K2" s="13"/>
      <c r="N2" s="13"/>
      <c r="Q2" s="13"/>
      <c r="T2" s="13"/>
      <c r="Y2" s="64" t="s">
        <v>68</v>
      </c>
      <c r="Z2" s="107" t="s">
        <v>213</v>
      </c>
      <c r="AA2" s="107"/>
      <c r="AB2" s="107"/>
    </row>
    <row r="3" spans="1:26" ht="12.75">
      <c r="A3" s="173"/>
      <c r="B3" s="173"/>
      <c r="C3" s="173"/>
      <c r="D3" s="173"/>
      <c r="E3" s="173"/>
      <c r="F3" s="174" t="s">
        <v>4</v>
      </c>
      <c r="G3" s="174"/>
      <c r="H3" s="175" t="s">
        <v>212</v>
      </c>
      <c r="I3" s="175"/>
      <c r="J3" s="175"/>
      <c r="K3" s="175"/>
      <c r="L3" s="175"/>
      <c r="M3" s="61"/>
      <c r="N3" s="61"/>
      <c r="O3" s="61"/>
      <c r="P3" s="61"/>
      <c r="Q3" s="61"/>
      <c r="R3" s="61"/>
      <c r="T3" s="13"/>
      <c r="U3" s="58"/>
      <c r="Y3" s="13" t="s">
        <v>69</v>
      </c>
      <c r="Z3" s="16"/>
    </row>
    <row r="4" spans="1:28" ht="15" thickBot="1">
      <c r="A4" s="176" t="s">
        <v>224</v>
      </c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62"/>
      <c r="Q4" s="59" t="s">
        <v>42</v>
      </c>
      <c r="R4" s="77">
        <v>43</v>
      </c>
      <c r="S4" s="62"/>
      <c r="T4" s="16" t="s">
        <v>43</v>
      </c>
      <c r="U4" s="34"/>
      <c r="V4" s="34"/>
      <c r="W4" s="34"/>
      <c r="X4" s="34"/>
      <c r="Y4" s="66" t="s">
        <v>70</v>
      </c>
      <c r="Z4" s="108" t="s">
        <v>214</v>
      </c>
      <c r="AA4" s="108"/>
      <c r="AB4" s="108"/>
    </row>
    <row r="5" spans="1:28" ht="12.75">
      <c r="A5" s="164" t="s">
        <v>0</v>
      </c>
      <c r="B5" s="168" t="s">
        <v>5</v>
      </c>
      <c r="C5" s="130" t="s">
        <v>48</v>
      </c>
      <c r="D5" s="131"/>
      <c r="E5" s="42" t="s">
        <v>48</v>
      </c>
      <c r="F5" s="43" t="s">
        <v>32</v>
      </c>
      <c r="G5" s="171" t="s">
        <v>3</v>
      </c>
      <c r="H5" s="154" t="s">
        <v>23</v>
      </c>
      <c r="I5" s="155"/>
      <c r="J5" s="18"/>
      <c r="K5" s="154" t="s">
        <v>24</v>
      </c>
      <c r="L5" s="155"/>
      <c r="M5" s="18"/>
      <c r="N5" s="154" t="s">
        <v>25</v>
      </c>
      <c r="O5" s="155"/>
      <c r="P5" s="18"/>
      <c r="Q5" s="154" t="s">
        <v>26</v>
      </c>
      <c r="R5" s="155"/>
      <c r="S5" s="18"/>
      <c r="T5" s="154" t="s">
        <v>27</v>
      </c>
      <c r="U5" s="155"/>
      <c r="V5" s="18"/>
      <c r="W5" s="19"/>
      <c r="X5" s="20"/>
      <c r="Y5" s="98" t="s">
        <v>33</v>
      </c>
      <c r="Z5" s="153" t="s">
        <v>34</v>
      </c>
      <c r="AA5" s="21"/>
      <c r="AB5" s="156" t="s">
        <v>35</v>
      </c>
    </row>
    <row r="6" spans="1:28" ht="12.75">
      <c r="A6" s="165"/>
      <c r="B6" s="169"/>
      <c r="C6" s="160" t="s">
        <v>1</v>
      </c>
      <c r="D6" s="161"/>
      <c r="E6" s="160" t="s">
        <v>2</v>
      </c>
      <c r="F6" s="161"/>
      <c r="G6" s="172"/>
      <c r="H6" s="22" t="s">
        <v>8</v>
      </c>
      <c r="I6" s="23" t="s">
        <v>9</v>
      </c>
      <c r="J6" s="24"/>
      <c r="K6" s="22" t="s">
        <v>10</v>
      </c>
      <c r="L6" s="23" t="s">
        <v>9</v>
      </c>
      <c r="M6" s="24"/>
      <c r="N6" s="22" t="s">
        <v>10</v>
      </c>
      <c r="O6" s="23" t="s">
        <v>9</v>
      </c>
      <c r="P6" s="24"/>
      <c r="Q6" s="22" t="s">
        <v>10</v>
      </c>
      <c r="R6" s="23" t="s">
        <v>9</v>
      </c>
      <c r="S6" s="24"/>
      <c r="T6" s="22" t="s">
        <v>10</v>
      </c>
      <c r="U6" s="23" t="s">
        <v>9</v>
      </c>
      <c r="V6" s="24"/>
      <c r="W6" s="24"/>
      <c r="X6" s="25"/>
      <c r="Y6" s="99"/>
      <c r="Z6" s="149"/>
      <c r="AA6" s="26"/>
      <c r="AB6" s="157"/>
    </row>
    <row r="7" spans="1:28" ht="12.75">
      <c r="A7" s="165"/>
      <c r="B7" s="169"/>
      <c r="C7" s="160"/>
      <c r="D7" s="161"/>
      <c r="E7" s="160"/>
      <c r="F7" s="161"/>
      <c r="G7" s="172"/>
      <c r="H7" s="22" t="s">
        <v>11</v>
      </c>
      <c r="I7" s="23" t="s">
        <v>12</v>
      </c>
      <c r="J7" s="24"/>
      <c r="K7" s="22" t="s">
        <v>11</v>
      </c>
      <c r="L7" s="23" t="s">
        <v>12</v>
      </c>
      <c r="M7" s="24"/>
      <c r="N7" s="22" t="s">
        <v>11</v>
      </c>
      <c r="O7" s="23" t="s">
        <v>12</v>
      </c>
      <c r="P7" s="24"/>
      <c r="Q7" s="22" t="s">
        <v>11</v>
      </c>
      <c r="R7" s="23" t="s">
        <v>12</v>
      </c>
      <c r="S7" s="24"/>
      <c r="T7" s="22" t="s">
        <v>28</v>
      </c>
      <c r="U7" s="23" t="s">
        <v>12</v>
      </c>
      <c r="V7" s="24"/>
      <c r="W7" s="24"/>
      <c r="X7" s="25"/>
      <c r="Y7" s="99"/>
      <c r="Z7" s="149"/>
      <c r="AA7" s="26"/>
      <c r="AB7" s="157"/>
    </row>
    <row r="8" spans="1:28" ht="12.75">
      <c r="A8" s="166"/>
      <c r="B8" s="169"/>
      <c r="C8" s="160"/>
      <c r="D8" s="161"/>
      <c r="E8" s="160" t="s">
        <v>18</v>
      </c>
      <c r="F8" s="161"/>
      <c r="G8" s="172"/>
      <c r="H8" s="27" t="s">
        <v>13</v>
      </c>
      <c r="I8" s="162" t="s">
        <v>14</v>
      </c>
      <c r="J8" s="28"/>
      <c r="K8" s="27" t="s">
        <v>13</v>
      </c>
      <c r="L8" s="162" t="s">
        <v>14</v>
      </c>
      <c r="M8" s="28"/>
      <c r="N8" s="27" t="s">
        <v>13</v>
      </c>
      <c r="O8" s="162" t="s">
        <v>14</v>
      </c>
      <c r="P8" s="28"/>
      <c r="Q8" s="27" t="s">
        <v>13</v>
      </c>
      <c r="R8" s="162" t="s">
        <v>14</v>
      </c>
      <c r="S8" s="28"/>
      <c r="T8" s="27" t="s">
        <v>13</v>
      </c>
      <c r="U8" s="162" t="s">
        <v>14</v>
      </c>
      <c r="V8" s="28"/>
      <c r="W8" s="28"/>
      <c r="X8" s="33"/>
      <c r="Y8" s="99" t="s">
        <v>15</v>
      </c>
      <c r="Z8" s="149" t="s">
        <v>16</v>
      </c>
      <c r="AA8" s="29"/>
      <c r="AB8" s="158"/>
    </row>
    <row r="9" spans="1:28" ht="13.5" thickBot="1">
      <c r="A9" s="167"/>
      <c r="B9" s="170"/>
      <c r="C9" s="151" t="s">
        <v>17</v>
      </c>
      <c r="D9" s="152"/>
      <c r="E9" s="35" t="s">
        <v>29</v>
      </c>
      <c r="F9" s="36" t="s">
        <v>30</v>
      </c>
      <c r="G9" s="44" t="s">
        <v>31</v>
      </c>
      <c r="H9" s="1" t="s">
        <v>19</v>
      </c>
      <c r="I9" s="163"/>
      <c r="J9" s="30"/>
      <c r="K9" s="1" t="s">
        <v>19</v>
      </c>
      <c r="L9" s="163"/>
      <c r="M9" s="30"/>
      <c r="N9" s="1" t="s">
        <v>19</v>
      </c>
      <c r="O9" s="163"/>
      <c r="P9" s="30"/>
      <c r="Q9" s="1" t="s">
        <v>19</v>
      </c>
      <c r="R9" s="163"/>
      <c r="S9" s="30"/>
      <c r="T9" s="1" t="s">
        <v>19</v>
      </c>
      <c r="U9" s="163"/>
      <c r="V9" s="30"/>
      <c r="W9" s="30"/>
      <c r="X9" s="31"/>
      <c r="Y9" s="100"/>
      <c r="Z9" s="150"/>
      <c r="AA9" s="32"/>
      <c r="AB9" s="159"/>
    </row>
    <row r="10" spans="1:28" ht="13.5" customHeight="1">
      <c r="A10" s="127">
        <v>1</v>
      </c>
      <c r="B10" s="134">
        <v>1</v>
      </c>
      <c r="C10" s="145">
        <v>10137342</v>
      </c>
      <c r="D10" s="146"/>
      <c r="E10" s="54" t="s">
        <v>179</v>
      </c>
      <c r="F10" s="45" t="s">
        <v>180</v>
      </c>
      <c r="G10" s="189" t="s">
        <v>181</v>
      </c>
      <c r="H10" s="3">
        <v>0.23958333333333334</v>
      </c>
      <c r="I10" s="12">
        <f>H12-H10</f>
        <v>0.08480324074074072</v>
      </c>
      <c r="J10" s="113">
        <f>I10/"01:00:00"</f>
        <v>2.0352777777777775</v>
      </c>
      <c r="K10" s="3">
        <f>H12+TIME(0,40,0)</f>
        <v>0.35216435185185185</v>
      </c>
      <c r="L10" s="4">
        <f>K12-K10</f>
        <v>0.08041666666666669</v>
      </c>
      <c r="M10" s="113">
        <f>L10/"01:00:00"</f>
        <v>1.9300000000000006</v>
      </c>
      <c r="N10" s="40">
        <f>K12+TIME(0,40,0)</f>
        <v>0.46035879629629634</v>
      </c>
      <c r="O10" s="4">
        <f>N12-N10</f>
        <v>0.08649305555555548</v>
      </c>
      <c r="P10" s="113">
        <f>O10/"01:00:00"</f>
        <v>2.0758333333333314</v>
      </c>
      <c r="Q10" s="40">
        <f>N12+TIME(0,50,0)</f>
        <v>0.581574074074074</v>
      </c>
      <c r="R10" s="4">
        <f>Q12-Q10</f>
        <v>0.07618055555555558</v>
      </c>
      <c r="S10" s="113">
        <f>R10/"01:00:00"</f>
        <v>1.828333333333334</v>
      </c>
      <c r="T10" s="40">
        <f>Q12+TIME(0,40,0)</f>
        <v>0.6855324074074074</v>
      </c>
      <c r="U10" s="4">
        <f>T11-T10</f>
        <v>0.07158564814814816</v>
      </c>
      <c r="V10" s="113">
        <f>U10/"01:00:00"</f>
        <v>1.718055555555556</v>
      </c>
      <c r="W10" s="113" t="e">
        <f>#REF!/"01:00:00"</f>
        <v>#REF!</v>
      </c>
      <c r="X10" s="113" t="e">
        <f>#REF!/"01:00:00"</f>
        <v>#REF!</v>
      </c>
      <c r="Y10" s="98">
        <f>I10+L10+O10+R10+U10</f>
        <v>0.3994791666666666</v>
      </c>
      <c r="Z10" s="121">
        <f>120/AA10</f>
        <v>12.516297262059975</v>
      </c>
      <c r="AA10" s="113">
        <f>Y10/"01:00:00"</f>
        <v>9.587499999999999</v>
      </c>
      <c r="AB10" s="116" t="s">
        <v>384</v>
      </c>
    </row>
    <row r="11" spans="1:28" ht="15.75">
      <c r="A11" s="128"/>
      <c r="B11" s="135"/>
      <c r="C11" s="137" t="s">
        <v>130</v>
      </c>
      <c r="D11" s="138"/>
      <c r="E11" s="137" t="s">
        <v>182</v>
      </c>
      <c r="F11" s="138"/>
      <c r="G11" s="190"/>
      <c r="H11" s="6">
        <v>0.3199537037037037</v>
      </c>
      <c r="I11" s="7">
        <f>25.5/J10</f>
        <v>12.529002320185617</v>
      </c>
      <c r="J11" s="114"/>
      <c r="K11" s="6">
        <v>0.42965277777777783</v>
      </c>
      <c r="L11" s="7">
        <f>24/M10</f>
        <v>12.435233160621758</v>
      </c>
      <c r="M11" s="114"/>
      <c r="N11" s="8">
        <v>0.5425462962962962</v>
      </c>
      <c r="O11" s="7">
        <f>25.5/P10</f>
        <v>12.28422320353273</v>
      </c>
      <c r="P11" s="114"/>
      <c r="Q11" s="8">
        <v>0.6526851851851853</v>
      </c>
      <c r="R11" s="7">
        <f>24/S10</f>
        <v>13.12670920692798</v>
      </c>
      <c r="S11" s="114"/>
      <c r="T11" s="38">
        <v>0.7571180555555556</v>
      </c>
      <c r="U11" s="7">
        <f>21/V10</f>
        <v>12.223120452708162</v>
      </c>
      <c r="V11" s="114"/>
      <c r="W11" s="114"/>
      <c r="X11" s="114"/>
      <c r="Y11" s="99"/>
      <c r="Z11" s="122"/>
      <c r="AA11" s="114"/>
      <c r="AB11" s="117"/>
    </row>
    <row r="12" spans="1:28" ht="13.5" customHeight="1">
      <c r="A12" s="128"/>
      <c r="B12" s="135"/>
      <c r="C12" s="137"/>
      <c r="D12" s="138"/>
      <c r="E12" s="139" t="s">
        <v>183</v>
      </c>
      <c r="F12" s="140"/>
      <c r="G12" s="191" t="s">
        <v>184</v>
      </c>
      <c r="H12" s="9">
        <v>0.32438657407407406</v>
      </c>
      <c r="I12" s="141" t="s">
        <v>336</v>
      </c>
      <c r="J12" s="114"/>
      <c r="K12" s="9">
        <v>0.43258101851851855</v>
      </c>
      <c r="L12" s="119" t="s">
        <v>354</v>
      </c>
      <c r="M12" s="114"/>
      <c r="N12" s="10">
        <v>0.5468518518518518</v>
      </c>
      <c r="O12" s="119" t="s">
        <v>336</v>
      </c>
      <c r="P12" s="114"/>
      <c r="Q12" s="10">
        <v>0.6577546296296296</v>
      </c>
      <c r="R12" s="119" t="s">
        <v>337</v>
      </c>
      <c r="S12" s="114"/>
      <c r="T12" s="39">
        <v>0.7642476851851852</v>
      </c>
      <c r="U12" s="119" t="s">
        <v>383</v>
      </c>
      <c r="V12" s="114"/>
      <c r="W12" s="114"/>
      <c r="X12" s="114"/>
      <c r="Y12" s="99"/>
      <c r="Z12" s="122"/>
      <c r="AA12" s="114"/>
      <c r="AB12" s="117"/>
    </row>
    <row r="13" spans="1:28" ht="14.25" customHeight="1" thickBot="1">
      <c r="A13" s="129"/>
      <c r="B13" s="136"/>
      <c r="C13" s="132" t="s">
        <v>131</v>
      </c>
      <c r="D13" s="133"/>
      <c r="E13" s="35" t="s">
        <v>132</v>
      </c>
      <c r="F13" s="36">
        <v>2005</v>
      </c>
      <c r="G13" s="192"/>
      <c r="H13" s="2">
        <f>H12-H11</f>
        <v>0.004432870370370379</v>
      </c>
      <c r="I13" s="120"/>
      <c r="J13" s="115"/>
      <c r="K13" s="2">
        <f>K12-K11</f>
        <v>0.0029282407407407174</v>
      </c>
      <c r="L13" s="120"/>
      <c r="M13" s="115"/>
      <c r="N13" s="2">
        <f>N12-N11</f>
        <v>0.0043055555555555625</v>
      </c>
      <c r="O13" s="120"/>
      <c r="P13" s="115"/>
      <c r="Q13" s="2">
        <f>Q12-Q11</f>
        <v>0.005069444444444349</v>
      </c>
      <c r="R13" s="120"/>
      <c r="S13" s="115"/>
      <c r="T13" s="2">
        <f>T12-T11</f>
        <v>0.007129629629629597</v>
      </c>
      <c r="U13" s="120"/>
      <c r="V13" s="115"/>
      <c r="W13" s="115"/>
      <c r="X13" s="115"/>
      <c r="Y13" s="100"/>
      <c r="Z13" s="123"/>
      <c r="AA13" s="115"/>
      <c r="AB13" s="118"/>
    </row>
    <row r="14" spans="1:28" ht="13.5" customHeight="1">
      <c r="A14" s="127">
        <v>1</v>
      </c>
      <c r="B14" s="134">
        <v>6</v>
      </c>
      <c r="C14" s="145">
        <v>10133062</v>
      </c>
      <c r="D14" s="146"/>
      <c r="E14" s="46" t="s">
        <v>198</v>
      </c>
      <c r="F14" s="45" t="s">
        <v>199</v>
      </c>
      <c r="G14" s="109" t="s">
        <v>200</v>
      </c>
      <c r="H14" s="3">
        <v>0.23958333333333334</v>
      </c>
      <c r="I14" s="12">
        <f>H16-H14</f>
        <v>0.08541666666666667</v>
      </c>
      <c r="J14" s="113">
        <f>I14/"01:00:00"</f>
        <v>2.0500000000000003</v>
      </c>
      <c r="K14" s="3">
        <f>H16+TIME(0,40,0)</f>
        <v>0.3527777777777778</v>
      </c>
      <c r="L14" s="4">
        <f>K16-K14</f>
        <v>0.08158564814814812</v>
      </c>
      <c r="M14" s="113">
        <f>L14/"01:00:00"</f>
        <v>1.9580555555555548</v>
      </c>
      <c r="N14" s="40">
        <f>K16+TIME(0,40,0)</f>
        <v>0.4621412037037037</v>
      </c>
      <c r="O14" s="4">
        <f>N16-N14</f>
        <v>0.08608796296296295</v>
      </c>
      <c r="P14" s="113">
        <f>O14/"01:00:00"</f>
        <v>2.066111111111111</v>
      </c>
      <c r="Q14" s="40">
        <f>N16+TIME(0,50,0)</f>
        <v>0.5829513888888889</v>
      </c>
      <c r="R14" s="4">
        <f>Q16-Q14</f>
        <v>0.07663194444444443</v>
      </c>
      <c r="S14" s="113">
        <f>R14/"01:00:00"</f>
        <v>1.8391666666666664</v>
      </c>
      <c r="T14" s="40">
        <f>Q16+TIME(0,40,0)</f>
        <v>0.6873611111111111</v>
      </c>
      <c r="U14" s="4">
        <f>T15-T14</f>
        <v>0.06981481481481477</v>
      </c>
      <c r="V14" s="113">
        <f>U14/"01:00:00"</f>
        <v>1.6755555555555546</v>
      </c>
      <c r="W14" s="113" t="e">
        <f>#REF!/"01:00:00"</f>
        <v>#REF!</v>
      </c>
      <c r="X14" s="113" t="e">
        <f>#REF!/"01:00:00"</f>
        <v>#REF!</v>
      </c>
      <c r="Y14" s="98">
        <f>I14+L14+O14+R14+U14</f>
        <v>0.3995370370370369</v>
      </c>
      <c r="Z14" s="121">
        <f>120/AA14</f>
        <v>12.514484356894556</v>
      </c>
      <c r="AA14" s="113">
        <f>Y14/"01:00:00"</f>
        <v>9.588888888888887</v>
      </c>
      <c r="AB14" s="142" t="s">
        <v>388</v>
      </c>
    </row>
    <row r="15" spans="1:28" ht="13.5" customHeight="1">
      <c r="A15" s="128"/>
      <c r="B15" s="135"/>
      <c r="C15" s="137" t="s">
        <v>45</v>
      </c>
      <c r="D15" s="138"/>
      <c r="E15" s="137" t="s">
        <v>201</v>
      </c>
      <c r="F15" s="138"/>
      <c r="G15" s="110"/>
      <c r="H15" s="6">
        <v>0.3199652777777778</v>
      </c>
      <c r="I15" s="7">
        <f>25.5/J14</f>
        <v>12.439024390243901</v>
      </c>
      <c r="J15" s="114"/>
      <c r="K15" s="6">
        <v>0.4298611111111111</v>
      </c>
      <c r="L15" s="7">
        <f>24/M14</f>
        <v>12.257057738686344</v>
      </c>
      <c r="M15" s="114"/>
      <c r="N15" s="8">
        <v>0.5426041666666667</v>
      </c>
      <c r="O15" s="7">
        <f>25.5/P14</f>
        <v>12.342027426727617</v>
      </c>
      <c r="P15" s="114"/>
      <c r="Q15" s="8">
        <v>0.6526736111111111</v>
      </c>
      <c r="R15" s="7">
        <f>24/S14</f>
        <v>13.049388309922975</v>
      </c>
      <c r="S15" s="114"/>
      <c r="T15" s="38">
        <v>0.7571759259259259</v>
      </c>
      <c r="U15" s="7">
        <f>21/V14</f>
        <v>12.533156498673748</v>
      </c>
      <c r="V15" s="114"/>
      <c r="W15" s="114"/>
      <c r="X15" s="114"/>
      <c r="Y15" s="99"/>
      <c r="Z15" s="122"/>
      <c r="AA15" s="114"/>
      <c r="AB15" s="143"/>
    </row>
    <row r="16" spans="1:28" ht="13.5" customHeight="1">
      <c r="A16" s="128"/>
      <c r="B16" s="135"/>
      <c r="C16" s="137"/>
      <c r="D16" s="138"/>
      <c r="E16" s="139" t="s">
        <v>202</v>
      </c>
      <c r="F16" s="140"/>
      <c r="G16" s="111" t="s">
        <v>141</v>
      </c>
      <c r="H16" s="9">
        <v>0.325</v>
      </c>
      <c r="I16" s="141" t="s">
        <v>337</v>
      </c>
      <c r="J16" s="114"/>
      <c r="K16" s="9">
        <v>0.4343634259259259</v>
      </c>
      <c r="L16" s="119" t="s">
        <v>339</v>
      </c>
      <c r="M16" s="114"/>
      <c r="N16" s="10">
        <v>0.5482291666666667</v>
      </c>
      <c r="O16" s="119" t="s">
        <v>339</v>
      </c>
      <c r="P16" s="114"/>
      <c r="Q16" s="10">
        <v>0.6595833333333333</v>
      </c>
      <c r="R16" s="119" t="s">
        <v>379</v>
      </c>
      <c r="S16" s="114"/>
      <c r="T16" s="39">
        <v>0.7652662037037037</v>
      </c>
      <c r="U16" s="119" t="s">
        <v>382</v>
      </c>
      <c r="V16" s="114"/>
      <c r="W16" s="114"/>
      <c r="X16" s="114"/>
      <c r="Y16" s="99"/>
      <c r="Z16" s="122"/>
      <c r="AA16" s="114"/>
      <c r="AB16" s="143"/>
    </row>
    <row r="17" spans="1:28" ht="14.25" customHeight="1" thickBot="1">
      <c r="A17" s="129"/>
      <c r="B17" s="136"/>
      <c r="C17" s="147" t="s">
        <v>142</v>
      </c>
      <c r="D17" s="148"/>
      <c r="E17" s="35" t="s">
        <v>164</v>
      </c>
      <c r="F17" s="36">
        <v>2006</v>
      </c>
      <c r="G17" s="112"/>
      <c r="H17" s="2">
        <f>H16-H15</f>
        <v>0.005034722222222232</v>
      </c>
      <c r="I17" s="120"/>
      <c r="J17" s="115"/>
      <c r="K17" s="2">
        <f>K16-K15</f>
        <v>0.004502314814814834</v>
      </c>
      <c r="L17" s="120"/>
      <c r="M17" s="115"/>
      <c r="N17" s="2">
        <f>N16-N15</f>
        <v>0.005624999999999991</v>
      </c>
      <c r="O17" s="120"/>
      <c r="P17" s="115"/>
      <c r="Q17" s="2">
        <f>Q16-Q15</f>
        <v>0.006909722222222192</v>
      </c>
      <c r="R17" s="120"/>
      <c r="S17" s="115"/>
      <c r="T17" s="2">
        <f>T16-T15</f>
        <v>0.008090277777777821</v>
      </c>
      <c r="U17" s="120"/>
      <c r="V17" s="115"/>
      <c r="W17" s="115"/>
      <c r="X17" s="115"/>
      <c r="Y17" s="100"/>
      <c r="Z17" s="123"/>
      <c r="AA17" s="115"/>
      <c r="AB17" s="144"/>
    </row>
    <row r="18" spans="1:28" ht="13.5" customHeight="1">
      <c r="A18" s="127">
        <v>1</v>
      </c>
      <c r="B18" s="134">
        <v>7</v>
      </c>
      <c r="C18" s="130">
        <v>10106333</v>
      </c>
      <c r="D18" s="131"/>
      <c r="E18" s="46" t="s">
        <v>203</v>
      </c>
      <c r="F18" s="45" t="s">
        <v>204</v>
      </c>
      <c r="G18" s="109" t="s">
        <v>205</v>
      </c>
      <c r="H18" s="3">
        <v>0.23958333333333334</v>
      </c>
      <c r="I18" s="12">
        <f>H20-H18</f>
        <v>0.08541666666666667</v>
      </c>
      <c r="J18" s="113">
        <f>I18/"01:00:00"</f>
        <v>2.0500000000000003</v>
      </c>
      <c r="K18" s="3">
        <f>H20+TIME(0,40,0)</f>
        <v>0.3527777777777778</v>
      </c>
      <c r="L18" s="4">
        <f>K20-K18</f>
        <v>0.08084490740740741</v>
      </c>
      <c r="M18" s="113">
        <f>L18/"01:00:00"</f>
        <v>1.9402777777777778</v>
      </c>
      <c r="N18" s="40">
        <f>K20+TIME(0,40,0)</f>
        <v>0.461400462962963</v>
      </c>
      <c r="O18" s="4">
        <f>N20-N18</f>
        <v>0.09015046296296292</v>
      </c>
      <c r="P18" s="113">
        <f>O18/"01:00:00"</f>
        <v>2.16361111111111</v>
      </c>
      <c r="Q18" s="40">
        <f>N20+TIME(0,50,0)</f>
        <v>0.5862731481481481</v>
      </c>
      <c r="R18" s="4">
        <f>Q20-Q18</f>
        <v>0.08702546296296299</v>
      </c>
      <c r="S18" s="113">
        <f>R18/"01:00:00"</f>
        <v>2.0886111111111116</v>
      </c>
      <c r="T18" s="40">
        <f>Q20+TIME(0,40,0)</f>
        <v>0.7010763888888889</v>
      </c>
      <c r="U18" s="4">
        <f>T19-T18</f>
        <v>0.0809953703703703</v>
      </c>
      <c r="V18" s="113">
        <f>U18/"01:00:00"</f>
        <v>1.9438888888888872</v>
      </c>
      <c r="W18" s="113" t="e">
        <f>#REF!/"01:00:00"</f>
        <v>#REF!</v>
      </c>
      <c r="X18" s="113" t="e">
        <f>#REF!/"01:00:00"</f>
        <v>#REF!</v>
      </c>
      <c r="Y18" s="98">
        <f>I18+L18+O18+R18+U18</f>
        <v>0.42443287037037025</v>
      </c>
      <c r="Z18" s="121">
        <f>120/AA18</f>
        <v>11.780425949660497</v>
      </c>
      <c r="AA18" s="113">
        <f>Y18/"01:00:00"</f>
        <v>10.186388888888887</v>
      </c>
      <c r="AB18" s="116" t="s">
        <v>385</v>
      </c>
    </row>
    <row r="19" spans="1:28" ht="13.5" customHeight="1">
      <c r="A19" s="128"/>
      <c r="B19" s="135"/>
      <c r="C19" s="137" t="s">
        <v>206</v>
      </c>
      <c r="D19" s="138"/>
      <c r="E19" s="137" t="s">
        <v>207</v>
      </c>
      <c r="F19" s="138"/>
      <c r="G19" s="110"/>
      <c r="H19" s="6">
        <v>0.31993055555555555</v>
      </c>
      <c r="I19" s="7">
        <f>25.5/J18</f>
        <v>12.439024390243901</v>
      </c>
      <c r="J19" s="114"/>
      <c r="K19" s="6">
        <v>0.42966435185185187</v>
      </c>
      <c r="L19" s="7">
        <f>24/M18</f>
        <v>12.369362920544022</v>
      </c>
      <c r="M19" s="114"/>
      <c r="N19" s="8">
        <v>0.5437615740740741</v>
      </c>
      <c r="O19" s="7">
        <f>25.5/P18</f>
        <v>11.78585184234177</v>
      </c>
      <c r="P19" s="114"/>
      <c r="Q19" s="8">
        <v>0.6668055555555555</v>
      </c>
      <c r="R19" s="7">
        <f>24/S18</f>
        <v>11.490889745976856</v>
      </c>
      <c r="S19" s="114"/>
      <c r="T19" s="38">
        <v>0.7820717592592592</v>
      </c>
      <c r="U19" s="7">
        <f>21/V18</f>
        <v>10.803086596170344</v>
      </c>
      <c r="V19" s="114"/>
      <c r="W19" s="114"/>
      <c r="X19" s="114"/>
      <c r="Y19" s="99"/>
      <c r="Z19" s="122"/>
      <c r="AA19" s="114"/>
      <c r="AB19" s="117"/>
    </row>
    <row r="20" spans="1:28" ht="13.5" customHeight="1">
      <c r="A20" s="128"/>
      <c r="B20" s="135"/>
      <c r="C20" s="137"/>
      <c r="D20" s="138"/>
      <c r="E20" s="139" t="s">
        <v>208</v>
      </c>
      <c r="F20" s="140"/>
      <c r="G20" s="111" t="s">
        <v>209</v>
      </c>
      <c r="H20" s="9">
        <v>0.325</v>
      </c>
      <c r="I20" s="141" t="s">
        <v>339</v>
      </c>
      <c r="J20" s="114"/>
      <c r="K20" s="9">
        <v>0.4336226851851852</v>
      </c>
      <c r="L20" s="119" t="s">
        <v>337</v>
      </c>
      <c r="M20" s="114"/>
      <c r="N20" s="10">
        <v>0.5515509259259259</v>
      </c>
      <c r="O20" s="119" t="s">
        <v>367</v>
      </c>
      <c r="P20" s="114"/>
      <c r="Q20" s="10">
        <v>0.6732986111111111</v>
      </c>
      <c r="R20" s="119" t="s">
        <v>380</v>
      </c>
      <c r="S20" s="114"/>
      <c r="T20" s="39">
        <v>0.7907060185185185</v>
      </c>
      <c r="U20" s="119" t="s">
        <v>335</v>
      </c>
      <c r="V20" s="114"/>
      <c r="W20" s="114"/>
      <c r="X20" s="114"/>
      <c r="Y20" s="99"/>
      <c r="Z20" s="122"/>
      <c r="AA20" s="114"/>
      <c r="AB20" s="117"/>
    </row>
    <row r="21" spans="1:28" ht="14.25" customHeight="1" thickBot="1">
      <c r="A21" s="129"/>
      <c r="B21" s="136"/>
      <c r="C21" s="132" t="s">
        <v>210</v>
      </c>
      <c r="D21" s="133"/>
      <c r="E21" s="35" t="s">
        <v>211</v>
      </c>
      <c r="F21" s="36">
        <v>1997</v>
      </c>
      <c r="G21" s="112"/>
      <c r="H21" s="2">
        <f>H20-H19</f>
        <v>0.00506944444444446</v>
      </c>
      <c r="I21" s="120"/>
      <c r="J21" s="115"/>
      <c r="K21" s="2">
        <f>K20-K19</f>
        <v>0.0039583333333333415</v>
      </c>
      <c r="L21" s="120"/>
      <c r="M21" s="115"/>
      <c r="N21" s="2">
        <f>N20-N19</f>
        <v>0.007789351851851811</v>
      </c>
      <c r="O21" s="120"/>
      <c r="P21" s="115"/>
      <c r="Q21" s="2">
        <f>Q20-Q19</f>
        <v>0.006493055555555571</v>
      </c>
      <c r="R21" s="120"/>
      <c r="S21" s="115"/>
      <c r="T21" s="2">
        <f>T20-T19</f>
        <v>0.008634259259259314</v>
      </c>
      <c r="U21" s="120"/>
      <c r="V21" s="115"/>
      <c r="W21" s="115"/>
      <c r="X21" s="115"/>
      <c r="Y21" s="100"/>
      <c r="Z21" s="123"/>
      <c r="AA21" s="115"/>
      <c r="AB21" s="118"/>
    </row>
    <row r="22" spans="1:28" ht="12.75">
      <c r="A22" s="127">
        <v>1</v>
      </c>
      <c r="B22" s="134">
        <v>3</v>
      </c>
      <c r="C22" s="130">
        <v>10128258</v>
      </c>
      <c r="D22" s="131"/>
      <c r="E22" s="46" t="s">
        <v>156</v>
      </c>
      <c r="F22" s="45" t="s">
        <v>157</v>
      </c>
      <c r="G22" s="189" t="s">
        <v>158</v>
      </c>
      <c r="H22" s="3">
        <v>0.23958333333333334</v>
      </c>
      <c r="I22" s="12">
        <f>H24-H22</f>
        <v>0.08491898148148144</v>
      </c>
      <c r="J22" s="113">
        <f>I22/"01:00:00"</f>
        <v>2.038055555555555</v>
      </c>
      <c r="K22" s="3">
        <f>H24+TIME(0,40,0)</f>
        <v>0.3522800925925926</v>
      </c>
      <c r="L22" s="4">
        <f>K24-K22</f>
        <v>0.08171296296296299</v>
      </c>
      <c r="M22" s="113">
        <f>L22/"01:00:00"</f>
        <v>1.9611111111111117</v>
      </c>
      <c r="N22" s="40">
        <f>K24+TIME(0,40,0)</f>
        <v>0.46177083333333335</v>
      </c>
      <c r="O22" s="4">
        <f>N24-N22</f>
        <v>0.08508101851851846</v>
      </c>
      <c r="P22" s="177">
        <f>O22/"01:00:00"</f>
        <v>2.041944444444443</v>
      </c>
      <c r="Q22" s="40">
        <f>N24+TIME(0,50,0)</f>
        <v>0.581574074074074</v>
      </c>
      <c r="R22" s="4">
        <f>Q24-Q22</f>
        <v>0.07591435185185191</v>
      </c>
      <c r="S22" s="113">
        <f>R22/"01:00:00"</f>
        <v>1.821944444444446</v>
      </c>
      <c r="T22" s="40">
        <f>Q24+TIME(0,40,0)</f>
        <v>0.6852662037037037</v>
      </c>
      <c r="U22" s="4">
        <f>T23-T22</f>
        <v>0.07185185185185183</v>
      </c>
      <c r="V22" s="113">
        <f>U22/"01:00:00"</f>
        <v>1.724444444444444</v>
      </c>
      <c r="W22" s="113" t="e">
        <f>#REF!/"01:00:00"</f>
        <v>#REF!</v>
      </c>
      <c r="X22" s="113" t="e">
        <f>#REF!/"01:00:00"</f>
        <v>#REF!</v>
      </c>
      <c r="Y22" s="98">
        <f>I22+L22+O22+R22+U22</f>
        <v>0.3994791666666666</v>
      </c>
      <c r="Z22" s="121">
        <f>120/AA22</f>
        <v>12.516297262059975</v>
      </c>
      <c r="AA22" s="113">
        <f>Y22/"01:00:00"</f>
        <v>9.587499999999999</v>
      </c>
      <c r="AB22" s="116" t="s">
        <v>386</v>
      </c>
    </row>
    <row r="23" spans="1:28" ht="15.75">
      <c r="A23" s="128"/>
      <c r="B23" s="135"/>
      <c r="C23" s="137" t="s">
        <v>46</v>
      </c>
      <c r="D23" s="138"/>
      <c r="E23" s="137" t="s">
        <v>159</v>
      </c>
      <c r="F23" s="138"/>
      <c r="G23" s="190"/>
      <c r="H23" s="6">
        <v>0.3199768518518518</v>
      </c>
      <c r="I23" s="7">
        <f>25.5/J22</f>
        <v>12.511925855254196</v>
      </c>
      <c r="J23" s="114"/>
      <c r="K23" s="6">
        <v>0.4296875</v>
      </c>
      <c r="L23" s="7">
        <f>24/M22</f>
        <v>12.237960339943339</v>
      </c>
      <c r="M23" s="114"/>
      <c r="N23" s="8">
        <v>0.5425578703703704</v>
      </c>
      <c r="O23" s="7">
        <f>25.5/P22</f>
        <v>12.488096857570408</v>
      </c>
      <c r="P23" s="178"/>
      <c r="Q23" s="8">
        <v>0.6526273148148148</v>
      </c>
      <c r="R23" s="7">
        <f>24/S22</f>
        <v>13.172739746912628</v>
      </c>
      <c r="S23" s="114"/>
      <c r="T23" s="38">
        <v>0.7571180555555556</v>
      </c>
      <c r="U23" s="7">
        <f>21/V22</f>
        <v>12.177835051546396</v>
      </c>
      <c r="V23" s="114"/>
      <c r="W23" s="114"/>
      <c r="X23" s="114"/>
      <c r="Y23" s="99"/>
      <c r="Z23" s="122"/>
      <c r="AA23" s="114"/>
      <c r="AB23" s="117"/>
    </row>
    <row r="24" spans="1:28" ht="12.75">
      <c r="A24" s="128"/>
      <c r="B24" s="135"/>
      <c r="C24" s="137"/>
      <c r="D24" s="138"/>
      <c r="E24" s="139" t="s">
        <v>160</v>
      </c>
      <c r="F24" s="140"/>
      <c r="G24" s="191" t="s">
        <v>64</v>
      </c>
      <c r="H24" s="9">
        <v>0.3245023148148148</v>
      </c>
      <c r="I24" s="141" t="s">
        <v>337</v>
      </c>
      <c r="J24" s="114"/>
      <c r="K24" s="9">
        <v>0.43399305555555556</v>
      </c>
      <c r="L24" s="119" t="s">
        <v>355</v>
      </c>
      <c r="M24" s="114"/>
      <c r="N24" s="10">
        <v>0.5468518518518518</v>
      </c>
      <c r="O24" s="119" t="s">
        <v>366</v>
      </c>
      <c r="P24" s="178"/>
      <c r="Q24" s="10">
        <v>0.6574884259259259</v>
      </c>
      <c r="R24" s="119" t="s">
        <v>377</v>
      </c>
      <c r="S24" s="114"/>
      <c r="T24" s="39">
        <v>0.7641203703703704</v>
      </c>
      <c r="U24" s="119" t="s">
        <v>382</v>
      </c>
      <c r="V24" s="114"/>
      <c r="W24" s="114"/>
      <c r="X24" s="114"/>
      <c r="Y24" s="99"/>
      <c r="Z24" s="122"/>
      <c r="AA24" s="114"/>
      <c r="AB24" s="117"/>
    </row>
    <row r="25" spans="1:28" ht="13.5" thickBot="1">
      <c r="A25" s="129"/>
      <c r="B25" s="136"/>
      <c r="C25" s="132" t="s">
        <v>47</v>
      </c>
      <c r="D25" s="133"/>
      <c r="E25" s="35" t="s">
        <v>7</v>
      </c>
      <c r="F25" s="36">
        <v>2001</v>
      </c>
      <c r="G25" s="192"/>
      <c r="H25" s="2">
        <f>H24-H23</f>
        <v>0.004525462962962967</v>
      </c>
      <c r="I25" s="120"/>
      <c r="J25" s="115"/>
      <c r="K25" s="2">
        <f>K24-K23</f>
        <v>0.0043055555555555625</v>
      </c>
      <c r="L25" s="120"/>
      <c r="M25" s="115"/>
      <c r="N25" s="2">
        <f>N24-N23</f>
        <v>0.0042939814814814126</v>
      </c>
      <c r="O25" s="120"/>
      <c r="P25" s="179"/>
      <c r="Q25" s="2">
        <f>Q24-Q23</f>
        <v>0.004861111111111094</v>
      </c>
      <c r="R25" s="120"/>
      <c r="S25" s="115"/>
      <c r="T25" s="2">
        <f>T24-T23</f>
        <v>0.007002314814814836</v>
      </c>
      <c r="U25" s="120"/>
      <c r="V25" s="115"/>
      <c r="W25" s="115"/>
      <c r="X25" s="115"/>
      <c r="Y25" s="100"/>
      <c r="Z25" s="123"/>
      <c r="AA25" s="115"/>
      <c r="AB25" s="118"/>
    </row>
    <row r="26" spans="1:28" ht="12.75">
      <c r="A26" s="127">
        <v>1</v>
      </c>
      <c r="B26" s="134">
        <v>4</v>
      </c>
      <c r="C26" s="130">
        <v>10033583</v>
      </c>
      <c r="D26" s="131"/>
      <c r="E26" s="46" t="s">
        <v>186</v>
      </c>
      <c r="F26" s="45" t="s">
        <v>62</v>
      </c>
      <c r="G26" s="109" t="s">
        <v>63</v>
      </c>
      <c r="H26" s="3">
        <v>0.23958333333333334</v>
      </c>
      <c r="I26" s="12">
        <f>H28-H26</f>
        <v>0.084375</v>
      </c>
      <c r="J26" s="113">
        <f>I26/"01:00:00"</f>
        <v>2.0250000000000004</v>
      </c>
      <c r="K26" s="3">
        <f>H28+TIME(0,40,0)</f>
        <v>0.35173611111111114</v>
      </c>
      <c r="L26" s="4">
        <f>K28-K26</f>
        <v>0.080625</v>
      </c>
      <c r="M26" s="113">
        <f>L26/"01:00:00"</f>
        <v>1.935</v>
      </c>
      <c r="N26" s="40">
        <f>K28+TIME(0,40,0)</f>
        <v>0.46013888888888893</v>
      </c>
      <c r="O26" s="4">
        <f>N28-N26</f>
        <v>0.08615740740740735</v>
      </c>
      <c r="P26" s="113">
        <f>O26/"01:00:00"</f>
        <v>2.0677777777777764</v>
      </c>
      <c r="Q26" s="40">
        <f>N28+TIME(0,50,0)</f>
        <v>0.5810185185185185</v>
      </c>
      <c r="R26" s="4">
        <f>Q28-Q26</f>
        <v>0.07673611111111112</v>
      </c>
      <c r="S26" s="113">
        <f>R26/"01:00:00"</f>
        <v>1.8416666666666668</v>
      </c>
      <c r="T26" s="90"/>
      <c r="U26" s="89"/>
      <c r="V26" s="177">
        <f>U26/"01:00:00"</f>
        <v>0</v>
      </c>
      <c r="W26" s="177" t="e">
        <f>#REF!/"01:00:00"</f>
        <v>#REF!</v>
      </c>
      <c r="X26" s="177" t="e">
        <f>#REF!/"01:00:00"</f>
        <v>#REF!</v>
      </c>
      <c r="Y26" s="180"/>
      <c r="Z26" s="183"/>
      <c r="AA26" s="177">
        <f>Y26/"01:00:00"</f>
        <v>0</v>
      </c>
      <c r="AB26" s="116" t="s">
        <v>387</v>
      </c>
    </row>
    <row r="27" spans="1:28" ht="15.75">
      <c r="A27" s="128"/>
      <c r="B27" s="135"/>
      <c r="C27" s="137" t="s">
        <v>187</v>
      </c>
      <c r="D27" s="138"/>
      <c r="E27" s="137" t="s">
        <v>188</v>
      </c>
      <c r="F27" s="138"/>
      <c r="G27" s="110"/>
      <c r="H27" s="6">
        <v>0.31993055555555555</v>
      </c>
      <c r="I27" s="7">
        <f>25.5/J26</f>
        <v>12.59259259259259</v>
      </c>
      <c r="J27" s="114"/>
      <c r="K27" s="6">
        <v>0.42840277777777774</v>
      </c>
      <c r="L27" s="7">
        <f>24/M26</f>
        <v>12.403100775193797</v>
      </c>
      <c r="M27" s="114"/>
      <c r="N27" s="8">
        <v>0.5425</v>
      </c>
      <c r="O27" s="7">
        <f>25.5/P26</f>
        <v>12.332079527135956</v>
      </c>
      <c r="P27" s="114"/>
      <c r="Q27" s="8">
        <v>0.6526388888888889</v>
      </c>
      <c r="R27" s="7">
        <f>24/S26</f>
        <v>13.031674208144796</v>
      </c>
      <c r="S27" s="114"/>
      <c r="T27" s="92"/>
      <c r="U27" s="87"/>
      <c r="V27" s="178"/>
      <c r="W27" s="178"/>
      <c r="X27" s="178"/>
      <c r="Y27" s="181"/>
      <c r="Z27" s="184"/>
      <c r="AA27" s="178"/>
      <c r="AB27" s="117"/>
    </row>
    <row r="28" spans="1:28" ht="12.75">
      <c r="A28" s="128"/>
      <c r="B28" s="135"/>
      <c r="C28" s="137"/>
      <c r="D28" s="138"/>
      <c r="E28" s="139" t="s">
        <v>189</v>
      </c>
      <c r="F28" s="140"/>
      <c r="G28" s="111" t="s">
        <v>64</v>
      </c>
      <c r="H28" s="9">
        <v>0.32395833333333335</v>
      </c>
      <c r="I28" s="141" t="s">
        <v>338</v>
      </c>
      <c r="J28" s="114"/>
      <c r="K28" s="9">
        <v>0.43236111111111114</v>
      </c>
      <c r="L28" s="119" t="s">
        <v>335</v>
      </c>
      <c r="M28" s="114"/>
      <c r="N28" s="10">
        <v>0.5462962962962963</v>
      </c>
      <c r="O28" s="119">
        <v>56</v>
      </c>
      <c r="P28" s="114"/>
      <c r="Q28" s="10">
        <v>0.6577546296296296</v>
      </c>
      <c r="R28" s="119" t="s">
        <v>378</v>
      </c>
      <c r="S28" s="114"/>
      <c r="T28" s="92"/>
      <c r="U28" s="188"/>
      <c r="V28" s="178"/>
      <c r="W28" s="178"/>
      <c r="X28" s="178"/>
      <c r="Y28" s="181"/>
      <c r="Z28" s="184"/>
      <c r="AA28" s="178"/>
      <c r="AB28" s="117"/>
    </row>
    <row r="29" spans="1:28" ht="13.5" thickBot="1">
      <c r="A29" s="129"/>
      <c r="B29" s="136"/>
      <c r="C29" s="132" t="s">
        <v>190</v>
      </c>
      <c r="D29" s="133"/>
      <c r="E29" s="35" t="s">
        <v>7</v>
      </c>
      <c r="F29" s="36">
        <v>2008</v>
      </c>
      <c r="G29" s="112"/>
      <c r="H29" s="2">
        <f>H28-H27</f>
        <v>0.004027777777777797</v>
      </c>
      <c r="I29" s="120"/>
      <c r="J29" s="115"/>
      <c r="K29" s="2">
        <f>K28-K27</f>
        <v>0.003958333333333397</v>
      </c>
      <c r="L29" s="120"/>
      <c r="M29" s="115"/>
      <c r="N29" s="2">
        <f>N28-N27</f>
        <v>0.0037962962962962976</v>
      </c>
      <c r="O29" s="120"/>
      <c r="P29" s="115"/>
      <c r="Q29" s="2">
        <f>Q28-Q27</f>
        <v>0.005115740740740726</v>
      </c>
      <c r="R29" s="120"/>
      <c r="S29" s="115"/>
      <c r="T29" s="88"/>
      <c r="U29" s="187"/>
      <c r="V29" s="179"/>
      <c r="W29" s="179"/>
      <c r="X29" s="179"/>
      <c r="Y29" s="182"/>
      <c r="Z29" s="185"/>
      <c r="AA29" s="179"/>
      <c r="AB29" s="118"/>
    </row>
    <row r="30" spans="1:28" ht="12.75">
      <c r="A30" s="127">
        <v>1</v>
      </c>
      <c r="B30" s="134">
        <v>2</v>
      </c>
      <c r="C30" s="145">
        <v>10131900</v>
      </c>
      <c r="D30" s="146"/>
      <c r="E30" s="42" t="s">
        <v>185</v>
      </c>
      <c r="F30" s="45" t="s">
        <v>161</v>
      </c>
      <c r="G30" s="189" t="s">
        <v>162</v>
      </c>
      <c r="H30" s="3">
        <v>0.23958333333333334</v>
      </c>
      <c r="I30" s="12">
        <f>H32-H30</f>
        <v>0.08456018518518518</v>
      </c>
      <c r="J30" s="113">
        <f>I30/"01:00:00"</f>
        <v>2.0294444444444446</v>
      </c>
      <c r="K30" s="3">
        <f>H32+TIME(0,40,0)</f>
        <v>0.3519212962962963</v>
      </c>
      <c r="L30" s="4">
        <f>K32-K30</f>
        <v>0.08156249999999998</v>
      </c>
      <c r="M30" s="113">
        <f>L30/"01:00:00"</f>
        <v>1.9574999999999996</v>
      </c>
      <c r="N30" s="40">
        <f>K32+TIME(0,40,0)</f>
        <v>0.4612615740740741</v>
      </c>
      <c r="O30" s="4">
        <f>N32-N30</f>
        <v>0.08734953703703696</v>
      </c>
      <c r="P30" s="113">
        <f>O30/"01:00:00"</f>
        <v>2.096388888888887</v>
      </c>
      <c r="Q30" s="90"/>
      <c r="R30" s="89"/>
      <c r="S30" s="177">
        <f>R30/"01:00:00"</f>
        <v>0</v>
      </c>
      <c r="T30" s="90"/>
      <c r="U30" s="89"/>
      <c r="V30" s="177">
        <f>U30/"01:00:00"</f>
        <v>0</v>
      </c>
      <c r="W30" s="177" t="e">
        <f>#REF!/"01:00:00"</f>
        <v>#REF!</v>
      </c>
      <c r="X30" s="177" t="e">
        <f>#REF!/"01:00:00"</f>
        <v>#REF!</v>
      </c>
      <c r="Y30" s="180"/>
      <c r="Z30" s="183"/>
      <c r="AA30" s="177">
        <f>Y30/"01:00:00"</f>
        <v>0</v>
      </c>
      <c r="AB30" s="116" t="s">
        <v>381</v>
      </c>
    </row>
    <row r="31" spans="1:28" ht="15.75">
      <c r="A31" s="128"/>
      <c r="B31" s="135"/>
      <c r="C31" s="137" t="s">
        <v>150</v>
      </c>
      <c r="D31" s="138"/>
      <c r="E31" s="137" t="s">
        <v>151</v>
      </c>
      <c r="F31" s="138"/>
      <c r="G31" s="190"/>
      <c r="H31" s="6">
        <v>0.31994212962962965</v>
      </c>
      <c r="I31" s="7">
        <f>25.5/J30</f>
        <v>12.565015056118257</v>
      </c>
      <c r="J31" s="114"/>
      <c r="K31" s="6">
        <v>0.42967592592592596</v>
      </c>
      <c r="L31" s="7">
        <f>24/M30</f>
        <v>12.260536398467435</v>
      </c>
      <c r="M31" s="114"/>
      <c r="N31" s="8">
        <v>0.5425810185185186</v>
      </c>
      <c r="O31" s="7">
        <f>25.5/P30</f>
        <v>12.163773684907921</v>
      </c>
      <c r="P31" s="114"/>
      <c r="Q31" s="91"/>
      <c r="R31" s="87"/>
      <c r="S31" s="178"/>
      <c r="T31" s="92"/>
      <c r="U31" s="87"/>
      <c r="V31" s="178"/>
      <c r="W31" s="178"/>
      <c r="X31" s="178"/>
      <c r="Y31" s="181"/>
      <c r="Z31" s="184"/>
      <c r="AA31" s="178"/>
      <c r="AB31" s="117"/>
    </row>
    <row r="32" spans="1:28" ht="12.75">
      <c r="A32" s="128"/>
      <c r="B32" s="135"/>
      <c r="C32" s="137"/>
      <c r="D32" s="138"/>
      <c r="E32" s="139" t="s">
        <v>152</v>
      </c>
      <c r="F32" s="140"/>
      <c r="G32" s="191" t="s">
        <v>153</v>
      </c>
      <c r="H32" s="9">
        <v>0.3241435185185185</v>
      </c>
      <c r="I32" s="141" t="s">
        <v>335</v>
      </c>
      <c r="J32" s="114"/>
      <c r="K32" s="9">
        <v>0.4334837962962963</v>
      </c>
      <c r="L32" s="119" t="s">
        <v>354</v>
      </c>
      <c r="M32" s="114"/>
      <c r="N32" s="10">
        <v>0.548611111111111</v>
      </c>
      <c r="O32" s="119" t="s">
        <v>354</v>
      </c>
      <c r="P32" s="114"/>
      <c r="Q32" s="91"/>
      <c r="R32" s="188"/>
      <c r="S32" s="178"/>
      <c r="T32" s="92"/>
      <c r="U32" s="188"/>
      <c r="V32" s="178"/>
      <c r="W32" s="178"/>
      <c r="X32" s="178"/>
      <c r="Y32" s="181"/>
      <c r="Z32" s="184"/>
      <c r="AA32" s="178"/>
      <c r="AB32" s="117"/>
    </row>
    <row r="33" spans="1:28" ht="13.5" thickBot="1">
      <c r="A33" s="129"/>
      <c r="B33" s="136"/>
      <c r="C33" s="132" t="s">
        <v>154</v>
      </c>
      <c r="D33" s="133"/>
      <c r="E33" s="35" t="s">
        <v>155</v>
      </c>
      <c r="F33" s="36">
        <v>2004</v>
      </c>
      <c r="G33" s="192"/>
      <c r="H33" s="2">
        <f>H32-H31</f>
        <v>0.0042013888888888795</v>
      </c>
      <c r="I33" s="120"/>
      <c r="J33" s="115"/>
      <c r="K33" s="2">
        <f>K32-K31</f>
        <v>0.0038078703703703365</v>
      </c>
      <c r="L33" s="120"/>
      <c r="M33" s="115"/>
      <c r="N33" s="2">
        <f>N32-N31</f>
        <v>0.006030092592592462</v>
      </c>
      <c r="O33" s="120"/>
      <c r="P33" s="115"/>
      <c r="Q33" s="88"/>
      <c r="R33" s="187"/>
      <c r="S33" s="179"/>
      <c r="T33" s="88"/>
      <c r="U33" s="187"/>
      <c r="V33" s="179"/>
      <c r="W33" s="179"/>
      <c r="X33" s="179"/>
      <c r="Y33" s="182"/>
      <c r="Z33" s="185"/>
      <c r="AA33" s="179"/>
      <c r="AB33" s="118"/>
    </row>
    <row r="34" spans="1:28" ht="13.5" customHeight="1">
      <c r="A34" s="127">
        <v>1</v>
      </c>
      <c r="B34" s="134">
        <v>5</v>
      </c>
      <c r="C34" s="130">
        <v>10133060</v>
      </c>
      <c r="D34" s="131"/>
      <c r="E34" s="46" t="s">
        <v>191</v>
      </c>
      <c r="F34" s="45" t="s">
        <v>62</v>
      </c>
      <c r="G34" s="109" t="s">
        <v>63</v>
      </c>
      <c r="H34" s="84"/>
      <c r="I34" s="85"/>
      <c r="J34" s="177"/>
      <c r="K34" s="84"/>
      <c r="L34" s="89"/>
      <c r="M34" s="177"/>
      <c r="N34" s="90"/>
      <c r="O34" s="89"/>
      <c r="P34" s="177"/>
      <c r="Q34" s="90"/>
      <c r="R34" s="89"/>
      <c r="S34" s="177"/>
      <c r="T34" s="90"/>
      <c r="U34" s="89"/>
      <c r="V34" s="177"/>
      <c r="W34" s="177"/>
      <c r="X34" s="177"/>
      <c r="Y34" s="180"/>
      <c r="Z34" s="183"/>
      <c r="AA34" s="113">
        <f>Y34/"01:00:00"</f>
        <v>0</v>
      </c>
      <c r="AB34" s="116" t="s">
        <v>333</v>
      </c>
    </row>
    <row r="35" spans="1:28" ht="13.5" customHeight="1">
      <c r="A35" s="128"/>
      <c r="B35" s="135"/>
      <c r="C35" s="137" t="s">
        <v>192</v>
      </c>
      <c r="D35" s="138"/>
      <c r="E35" s="137" t="s">
        <v>193</v>
      </c>
      <c r="F35" s="138"/>
      <c r="G35" s="110"/>
      <c r="H35" s="86"/>
      <c r="I35" s="87"/>
      <c r="J35" s="178"/>
      <c r="K35" s="86"/>
      <c r="L35" s="87"/>
      <c r="M35" s="178"/>
      <c r="N35" s="91"/>
      <c r="O35" s="87"/>
      <c r="P35" s="178"/>
      <c r="Q35" s="91"/>
      <c r="R35" s="87"/>
      <c r="S35" s="178"/>
      <c r="T35" s="92"/>
      <c r="U35" s="87"/>
      <c r="V35" s="178"/>
      <c r="W35" s="178"/>
      <c r="X35" s="178"/>
      <c r="Y35" s="181"/>
      <c r="Z35" s="184"/>
      <c r="AA35" s="114"/>
      <c r="AB35" s="117"/>
    </row>
    <row r="36" spans="1:28" ht="13.5" customHeight="1">
      <c r="A36" s="128"/>
      <c r="B36" s="135"/>
      <c r="C36" s="137"/>
      <c r="D36" s="138"/>
      <c r="E36" s="139" t="s">
        <v>194</v>
      </c>
      <c r="F36" s="140"/>
      <c r="G36" s="111" t="s">
        <v>195</v>
      </c>
      <c r="H36" s="86"/>
      <c r="I36" s="186"/>
      <c r="J36" s="178"/>
      <c r="K36" s="86"/>
      <c r="L36" s="188"/>
      <c r="M36" s="178"/>
      <c r="N36" s="91"/>
      <c r="O36" s="188"/>
      <c r="P36" s="178"/>
      <c r="Q36" s="91"/>
      <c r="R36" s="188"/>
      <c r="S36" s="178"/>
      <c r="T36" s="92"/>
      <c r="U36" s="188"/>
      <c r="V36" s="178"/>
      <c r="W36" s="178"/>
      <c r="X36" s="178"/>
      <c r="Y36" s="181"/>
      <c r="Z36" s="184"/>
      <c r="AA36" s="114"/>
      <c r="AB36" s="117"/>
    </row>
    <row r="37" spans="1:28" ht="14.25" customHeight="1" thickBot="1">
      <c r="A37" s="129"/>
      <c r="B37" s="136"/>
      <c r="C37" s="132" t="s">
        <v>196</v>
      </c>
      <c r="D37" s="133"/>
      <c r="E37" s="35" t="s">
        <v>197</v>
      </c>
      <c r="F37" s="36">
        <v>2002</v>
      </c>
      <c r="G37" s="112"/>
      <c r="H37" s="88"/>
      <c r="I37" s="187"/>
      <c r="J37" s="179"/>
      <c r="K37" s="88"/>
      <c r="L37" s="187"/>
      <c r="M37" s="179"/>
      <c r="N37" s="88"/>
      <c r="O37" s="187"/>
      <c r="P37" s="179"/>
      <c r="Q37" s="88"/>
      <c r="R37" s="187"/>
      <c r="S37" s="179"/>
      <c r="T37" s="88"/>
      <c r="U37" s="187"/>
      <c r="V37" s="179"/>
      <c r="W37" s="179"/>
      <c r="X37" s="179"/>
      <c r="Y37" s="182"/>
      <c r="Z37" s="185"/>
      <c r="AA37" s="115"/>
      <c r="AB37" s="118"/>
    </row>
    <row r="38" spans="1:28" ht="12.75">
      <c r="A38" s="101" t="s">
        <v>39</v>
      </c>
      <c r="B38" s="102"/>
      <c r="C38" s="102"/>
      <c r="D38" s="102"/>
      <c r="E38" s="102"/>
      <c r="F38" s="102"/>
      <c r="G38" s="94"/>
      <c r="H38" s="11">
        <v>0.23958333333333334</v>
      </c>
      <c r="I38" s="12">
        <f>H40-H38</f>
        <v>0.10625000000000004</v>
      </c>
      <c r="J38" s="113">
        <f>I38/"01:00:00"</f>
        <v>2.550000000000001</v>
      </c>
      <c r="K38" s="3">
        <f>H40+TIME(0,40,0)</f>
        <v>0.37361111111111117</v>
      </c>
      <c r="L38" s="4">
        <f>K40-K38</f>
        <v>0.09999999999999998</v>
      </c>
      <c r="M38" s="113">
        <f>L38/"01:00:00"</f>
        <v>2.3999999999999995</v>
      </c>
      <c r="N38" s="40">
        <f>K40+TIME(0,40,0)</f>
        <v>0.5013888888888889</v>
      </c>
      <c r="O38" s="4">
        <f>N40-N38</f>
        <v>0.10625000000000007</v>
      </c>
      <c r="P38" s="113">
        <f>O38/"01:00:00"</f>
        <v>2.5500000000000016</v>
      </c>
      <c r="Q38" s="40">
        <f>N40+TIME(0,50,0)</f>
        <v>0.6423611111111112</v>
      </c>
      <c r="R38" s="4">
        <f>Q40-Q38</f>
        <v>0.09999999999999998</v>
      </c>
      <c r="S38" s="113">
        <f>R38/"01:00:00"</f>
        <v>2.3999999999999995</v>
      </c>
      <c r="T38" s="40">
        <f>Q40+TIME(0,40,0)</f>
        <v>0.7701388888888889</v>
      </c>
      <c r="U38" s="4">
        <f>T39-T38</f>
        <v>0.08749999999999991</v>
      </c>
      <c r="V38" s="113">
        <f>U38/"01:00:00"</f>
        <v>2.099999999999998</v>
      </c>
      <c r="W38" s="113" t="e">
        <f>#REF!/"01:00:00"</f>
        <v>#REF!</v>
      </c>
      <c r="X38" s="113" t="e">
        <f>#REF!/"01:00:00"</f>
        <v>#REF!</v>
      </c>
      <c r="Y38" s="98">
        <f>I38+L38+O38+R38+U38</f>
        <v>0.5</v>
      </c>
      <c r="Z38" s="121">
        <f>120/AA38</f>
        <v>10</v>
      </c>
      <c r="AA38" s="124">
        <f>Y38/"01:00:00"</f>
        <v>12</v>
      </c>
      <c r="AB38" s="41"/>
    </row>
    <row r="39" spans="1:28" ht="12.75">
      <c r="A39" s="95"/>
      <c r="B39" s="96"/>
      <c r="C39" s="96"/>
      <c r="D39" s="96"/>
      <c r="E39" s="96"/>
      <c r="F39" s="96"/>
      <c r="G39" s="97"/>
      <c r="H39" s="6">
        <v>0.33194444444444443</v>
      </c>
      <c r="I39" s="7">
        <f>25.5/J38</f>
        <v>9.999999999999995</v>
      </c>
      <c r="J39" s="114"/>
      <c r="K39" s="6">
        <v>0.4597222222222222</v>
      </c>
      <c r="L39" s="7">
        <f>24/M38</f>
        <v>10.000000000000002</v>
      </c>
      <c r="M39" s="114"/>
      <c r="N39" s="8">
        <v>0.59375</v>
      </c>
      <c r="O39" s="7">
        <f>25.5/P38</f>
        <v>9.999999999999993</v>
      </c>
      <c r="P39" s="114"/>
      <c r="Q39" s="8">
        <v>0.7284722222222223</v>
      </c>
      <c r="R39" s="7">
        <f>24/S38</f>
        <v>10.000000000000002</v>
      </c>
      <c r="S39" s="114"/>
      <c r="T39" s="51">
        <v>0.8576388888888888</v>
      </c>
      <c r="U39" s="7">
        <f>21/V38</f>
        <v>10.00000000000001</v>
      </c>
      <c r="V39" s="114"/>
      <c r="W39" s="114"/>
      <c r="X39" s="114"/>
      <c r="Y39" s="99"/>
      <c r="Z39" s="122"/>
      <c r="AA39" s="103"/>
      <c r="AB39" s="41"/>
    </row>
    <row r="40" spans="1:28" ht="12.75">
      <c r="A40" s="95"/>
      <c r="B40" s="96"/>
      <c r="C40" s="96"/>
      <c r="D40" s="96"/>
      <c r="E40" s="96"/>
      <c r="F40" s="96"/>
      <c r="G40" s="97"/>
      <c r="H40" s="9">
        <v>0.3458333333333334</v>
      </c>
      <c r="I40" s="119"/>
      <c r="J40" s="114"/>
      <c r="K40" s="9">
        <v>0.47361111111111115</v>
      </c>
      <c r="L40" s="119"/>
      <c r="M40" s="114"/>
      <c r="N40" s="39">
        <v>0.607638888888889</v>
      </c>
      <c r="O40" s="119"/>
      <c r="P40" s="114"/>
      <c r="Q40" s="39">
        <v>0.7423611111111111</v>
      </c>
      <c r="R40" s="119"/>
      <c r="S40" s="114"/>
      <c r="T40" s="39">
        <v>0.8784722222222222</v>
      </c>
      <c r="U40" s="105" t="s">
        <v>36</v>
      </c>
      <c r="V40" s="114"/>
      <c r="W40" s="114"/>
      <c r="X40" s="114"/>
      <c r="Y40" s="99"/>
      <c r="Z40" s="122"/>
      <c r="AA40" s="103"/>
      <c r="AB40" s="41"/>
    </row>
    <row r="41" spans="1:28" ht="13.5" thickBot="1">
      <c r="A41" s="93"/>
      <c r="B41" s="125"/>
      <c r="C41" s="125"/>
      <c r="D41" s="125"/>
      <c r="E41" s="125"/>
      <c r="F41" s="125"/>
      <c r="G41" s="126"/>
      <c r="H41" s="2">
        <f>H40-H39</f>
        <v>0.01388888888888895</v>
      </c>
      <c r="I41" s="120"/>
      <c r="J41" s="115"/>
      <c r="K41" s="2">
        <f>K40-K39</f>
        <v>0.01388888888888895</v>
      </c>
      <c r="L41" s="120"/>
      <c r="M41" s="115"/>
      <c r="N41" s="2">
        <f>N40-N39</f>
        <v>0.01388888888888895</v>
      </c>
      <c r="O41" s="120"/>
      <c r="P41" s="115"/>
      <c r="Q41" s="2">
        <f>Q40-Q39</f>
        <v>0.01388888888888884</v>
      </c>
      <c r="R41" s="120"/>
      <c r="S41" s="115"/>
      <c r="T41" s="2">
        <f>T40-T39</f>
        <v>0.02083333333333337</v>
      </c>
      <c r="U41" s="106"/>
      <c r="V41" s="115"/>
      <c r="W41" s="115"/>
      <c r="X41" s="115"/>
      <c r="Y41" s="100"/>
      <c r="Z41" s="123"/>
      <c r="AA41" s="104"/>
      <c r="AB41" s="41"/>
    </row>
    <row r="42" spans="7:18" ht="12.75">
      <c r="G42" t="s">
        <v>37</v>
      </c>
      <c r="I42" s="48">
        <v>0.027777777777777776</v>
      </c>
      <c r="L42" s="48">
        <v>0.027777777777777776</v>
      </c>
      <c r="O42" s="48">
        <v>0.034722222222222224</v>
      </c>
      <c r="R42" s="48">
        <v>0.027777777777777776</v>
      </c>
    </row>
  </sheetData>
  <sheetProtection/>
  <mergeCells count="220">
    <mergeCell ref="Z26:Z29"/>
    <mergeCell ref="AA26:AA29"/>
    <mergeCell ref="AB26:AB29"/>
    <mergeCell ref="I28:I29"/>
    <mergeCell ref="L28:L29"/>
    <mergeCell ref="O28:O29"/>
    <mergeCell ref="R28:R29"/>
    <mergeCell ref="U28:U29"/>
    <mergeCell ref="V26:V29"/>
    <mergeCell ref="W26:W29"/>
    <mergeCell ref="X26:X29"/>
    <mergeCell ref="Y26:Y29"/>
    <mergeCell ref="J26:J29"/>
    <mergeCell ref="M26:M29"/>
    <mergeCell ref="P26:P29"/>
    <mergeCell ref="S26:S29"/>
    <mergeCell ref="Z22:Z25"/>
    <mergeCell ref="AA22:AA25"/>
    <mergeCell ref="AB22:AB25"/>
    <mergeCell ref="I24:I25"/>
    <mergeCell ref="L24:L25"/>
    <mergeCell ref="O24:O25"/>
    <mergeCell ref="R24:R25"/>
    <mergeCell ref="U24:U25"/>
    <mergeCell ref="V22:V25"/>
    <mergeCell ref="W22:W25"/>
    <mergeCell ref="X22:X25"/>
    <mergeCell ref="Y22:Y25"/>
    <mergeCell ref="J22:J25"/>
    <mergeCell ref="M22:M25"/>
    <mergeCell ref="P22:P25"/>
    <mergeCell ref="S22:S25"/>
    <mergeCell ref="Z30:Z33"/>
    <mergeCell ref="AA30:AA33"/>
    <mergeCell ref="AB30:AB33"/>
    <mergeCell ref="I32:I33"/>
    <mergeCell ref="L32:L33"/>
    <mergeCell ref="O32:O33"/>
    <mergeCell ref="R32:R33"/>
    <mergeCell ref="U32:U33"/>
    <mergeCell ref="V30:V33"/>
    <mergeCell ref="W30:W33"/>
    <mergeCell ref="X30:X33"/>
    <mergeCell ref="Y30:Y33"/>
    <mergeCell ref="J30:J33"/>
    <mergeCell ref="M30:M33"/>
    <mergeCell ref="P30:P33"/>
    <mergeCell ref="S30:S33"/>
    <mergeCell ref="Z10:Z13"/>
    <mergeCell ref="AA10:AA13"/>
    <mergeCell ref="AB10:AB13"/>
    <mergeCell ref="I12:I13"/>
    <mergeCell ref="L12:L13"/>
    <mergeCell ref="O12:O13"/>
    <mergeCell ref="R12:R13"/>
    <mergeCell ref="U12:U13"/>
    <mergeCell ref="V10:V13"/>
    <mergeCell ref="W10:W13"/>
    <mergeCell ref="X10:X13"/>
    <mergeCell ref="Y10:Y13"/>
    <mergeCell ref="J10:J13"/>
    <mergeCell ref="M10:M13"/>
    <mergeCell ref="P10:P13"/>
    <mergeCell ref="S10:S13"/>
    <mergeCell ref="A26:A29"/>
    <mergeCell ref="B26:B29"/>
    <mergeCell ref="C26:D26"/>
    <mergeCell ref="G26:G27"/>
    <mergeCell ref="C27:D28"/>
    <mergeCell ref="E27:F27"/>
    <mergeCell ref="E28:F28"/>
    <mergeCell ref="G28:G29"/>
    <mergeCell ref="C29:D29"/>
    <mergeCell ref="A22:A25"/>
    <mergeCell ref="B22:B25"/>
    <mergeCell ref="C22:D22"/>
    <mergeCell ref="G22:G23"/>
    <mergeCell ref="C23:D24"/>
    <mergeCell ref="E23:F23"/>
    <mergeCell ref="E24:F24"/>
    <mergeCell ref="G24:G25"/>
    <mergeCell ref="C25:D25"/>
    <mergeCell ref="A30:A33"/>
    <mergeCell ref="B30:B33"/>
    <mergeCell ref="C30:D30"/>
    <mergeCell ref="G30:G31"/>
    <mergeCell ref="C31:D32"/>
    <mergeCell ref="E31:F31"/>
    <mergeCell ref="E32:F32"/>
    <mergeCell ref="G32:G33"/>
    <mergeCell ref="C33:D33"/>
    <mergeCell ref="A10:A13"/>
    <mergeCell ref="B10:B13"/>
    <mergeCell ref="C10:D10"/>
    <mergeCell ref="G10:G11"/>
    <mergeCell ref="C11:D12"/>
    <mergeCell ref="E11:F11"/>
    <mergeCell ref="E12:F12"/>
    <mergeCell ref="G12:G13"/>
    <mergeCell ref="C13:D13"/>
    <mergeCell ref="A34:A37"/>
    <mergeCell ref="B34:B37"/>
    <mergeCell ref="C34:D34"/>
    <mergeCell ref="G34:G35"/>
    <mergeCell ref="C35:D36"/>
    <mergeCell ref="E35:F35"/>
    <mergeCell ref="E36:F36"/>
    <mergeCell ref="G36:G37"/>
    <mergeCell ref="C37:D37"/>
    <mergeCell ref="Z34:Z37"/>
    <mergeCell ref="AA34:AA37"/>
    <mergeCell ref="AB34:AB37"/>
    <mergeCell ref="I36:I37"/>
    <mergeCell ref="L36:L37"/>
    <mergeCell ref="O36:O37"/>
    <mergeCell ref="R36:R37"/>
    <mergeCell ref="U36:U37"/>
    <mergeCell ref="V34:V37"/>
    <mergeCell ref="W34:W37"/>
    <mergeCell ref="X34:X37"/>
    <mergeCell ref="Y34:Y37"/>
    <mergeCell ref="J34:J37"/>
    <mergeCell ref="M34:M37"/>
    <mergeCell ref="P34:P37"/>
    <mergeCell ref="S34:S37"/>
    <mergeCell ref="A2:E3"/>
    <mergeCell ref="F3:G3"/>
    <mergeCell ref="H3:L3"/>
    <mergeCell ref="A4:O4"/>
    <mergeCell ref="A5:A9"/>
    <mergeCell ref="B5:B9"/>
    <mergeCell ref="C5:D5"/>
    <mergeCell ref="G5:G8"/>
    <mergeCell ref="AB5:AB9"/>
    <mergeCell ref="C6:D8"/>
    <mergeCell ref="E6:F7"/>
    <mergeCell ref="E8:F8"/>
    <mergeCell ref="I8:I9"/>
    <mergeCell ref="L8:L9"/>
    <mergeCell ref="O8:O9"/>
    <mergeCell ref="R8:R9"/>
    <mergeCell ref="U8:U9"/>
    <mergeCell ref="Y8:Y9"/>
    <mergeCell ref="Z8:Z9"/>
    <mergeCell ref="C9:D9"/>
    <mergeCell ref="Y5:Y7"/>
    <mergeCell ref="Z5:Z7"/>
    <mergeCell ref="H5:I5"/>
    <mergeCell ref="K5:L5"/>
    <mergeCell ref="N5:O5"/>
    <mergeCell ref="Q5:R5"/>
    <mergeCell ref="T5:U5"/>
    <mergeCell ref="A14:A17"/>
    <mergeCell ref="C14:D14"/>
    <mergeCell ref="J14:J17"/>
    <mergeCell ref="C17:D17"/>
    <mergeCell ref="B14:B17"/>
    <mergeCell ref="G14:G15"/>
    <mergeCell ref="G16:G17"/>
    <mergeCell ref="X14:X17"/>
    <mergeCell ref="Y14:Y17"/>
    <mergeCell ref="Z14:Z17"/>
    <mergeCell ref="M14:M17"/>
    <mergeCell ref="P14:P17"/>
    <mergeCell ref="S14:S17"/>
    <mergeCell ref="V14:V17"/>
    <mergeCell ref="U16:U17"/>
    <mergeCell ref="AA14:AA17"/>
    <mergeCell ref="AB14:AB17"/>
    <mergeCell ref="C15:D16"/>
    <mergeCell ref="E15:F15"/>
    <mergeCell ref="E16:F16"/>
    <mergeCell ref="I16:I17"/>
    <mergeCell ref="L16:L17"/>
    <mergeCell ref="O16:O17"/>
    <mergeCell ref="R16:R17"/>
    <mergeCell ref="W14:W17"/>
    <mergeCell ref="A18:A21"/>
    <mergeCell ref="C18:D18"/>
    <mergeCell ref="J18:J21"/>
    <mergeCell ref="C21:D21"/>
    <mergeCell ref="B18:B21"/>
    <mergeCell ref="C19:D20"/>
    <mergeCell ref="E19:F19"/>
    <mergeCell ref="E20:F20"/>
    <mergeCell ref="I20:I21"/>
    <mergeCell ref="X18:X21"/>
    <mergeCell ref="Y18:Y21"/>
    <mergeCell ref="Z18:Z21"/>
    <mergeCell ref="M18:M21"/>
    <mergeCell ref="P18:P21"/>
    <mergeCell ref="S18:S21"/>
    <mergeCell ref="V18:V21"/>
    <mergeCell ref="U20:U21"/>
    <mergeCell ref="Y38:Y41"/>
    <mergeCell ref="A38:G41"/>
    <mergeCell ref="J38:J41"/>
    <mergeCell ref="M38:M41"/>
    <mergeCell ref="P38:P41"/>
    <mergeCell ref="S38:S41"/>
    <mergeCell ref="Z38:Z41"/>
    <mergeCell ref="AA38:AA41"/>
    <mergeCell ref="I40:I41"/>
    <mergeCell ref="L40:L41"/>
    <mergeCell ref="O40:O41"/>
    <mergeCell ref="R40:R41"/>
    <mergeCell ref="U40:U41"/>
    <mergeCell ref="V38:V41"/>
    <mergeCell ref="W38:W41"/>
    <mergeCell ref="X38:X41"/>
    <mergeCell ref="Z2:AB2"/>
    <mergeCell ref="Z4:AB4"/>
    <mergeCell ref="G18:G19"/>
    <mergeCell ref="G20:G21"/>
    <mergeCell ref="AA18:AA21"/>
    <mergeCell ref="AB18:AB21"/>
    <mergeCell ref="L20:L21"/>
    <mergeCell ref="O20:O21"/>
    <mergeCell ref="R20:R21"/>
    <mergeCell ref="W18:W21"/>
  </mergeCells>
  <printOptions/>
  <pageMargins left="0.5905511811023623" right="0" top="1.5748031496062993" bottom="0" header="0.5118110236220472" footer="0.5118110236220472"/>
  <pageSetup fitToHeight="1" fitToWidth="1"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X18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00390625" style="16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73" t="s">
        <v>66</v>
      </c>
      <c r="B1" s="173"/>
      <c r="C1" s="173"/>
      <c r="D1" s="173"/>
      <c r="E1" s="173"/>
      <c r="H1" s="13"/>
      <c r="K1" s="13"/>
      <c r="N1" s="13"/>
      <c r="U1" s="13" t="s">
        <v>67</v>
      </c>
    </row>
    <row r="2" spans="1:24" ht="18.75" customHeight="1">
      <c r="A2" s="173"/>
      <c r="B2" s="173"/>
      <c r="C2" s="173"/>
      <c r="D2" s="173"/>
      <c r="E2" s="173"/>
      <c r="F2" s="194" t="s">
        <v>4</v>
      </c>
      <c r="G2" s="194"/>
      <c r="H2" s="195" t="s">
        <v>223</v>
      </c>
      <c r="I2" s="195"/>
      <c r="J2" s="195"/>
      <c r="K2" s="195"/>
      <c r="L2" s="60"/>
      <c r="N2" s="13"/>
      <c r="U2" s="64" t="s">
        <v>68</v>
      </c>
      <c r="V2" s="107" t="s">
        <v>213</v>
      </c>
      <c r="W2" s="107"/>
      <c r="X2" s="107"/>
    </row>
    <row r="3" spans="1:22" ht="18.75" customHeight="1">
      <c r="A3" s="196" t="s">
        <v>225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60"/>
      <c r="N3" s="13"/>
      <c r="U3" s="13" t="s">
        <v>69</v>
      </c>
      <c r="V3" s="16"/>
    </row>
    <row r="4" spans="1:24" s="17" customFormat="1" ht="18.75" customHeight="1" thickBot="1">
      <c r="A4" s="193" t="s">
        <v>226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65" t="s">
        <v>40</v>
      </c>
      <c r="M4" s="65"/>
      <c r="N4" s="65">
        <v>0</v>
      </c>
      <c r="O4" s="65" t="s">
        <v>44</v>
      </c>
      <c r="P4" s="63"/>
      <c r="Q4" s="63"/>
      <c r="R4" s="63"/>
      <c r="S4" s="63"/>
      <c r="T4" s="63"/>
      <c r="U4" s="66" t="s">
        <v>70</v>
      </c>
      <c r="V4" s="108" t="s">
        <v>214</v>
      </c>
      <c r="W4" s="108"/>
      <c r="X4" s="108"/>
    </row>
    <row r="5" spans="1:24" ht="13.5" customHeight="1">
      <c r="A5" s="164" t="s">
        <v>0</v>
      </c>
      <c r="B5" s="168" t="s">
        <v>5</v>
      </c>
      <c r="C5" s="130" t="s">
        <v>71</v>
      </c>
      <c r="D5" s="131"/>
      <c r="E5" s="42" t="s">
        <v>71</v>
      </c>
      <c r="F5" s="43" t="s">
        <v>72</v>
      </c>
      <c r="G5" s="171" t="s">
        <v>3</v>
      </c>
      <c r="H5" s="154" t="s">
        <v>73</v>
      </c>
      <c r="I5" s="155"/>
      <c r="J5" s="18"/>
      <c r="K5" s="154" t="s">
        <v>74</v>
      </c>
      <c r="L5" s="155"/>
      <c r="M5" s="18"/>
      <c r="N5" s="154" t="s">
        <v>75</v>
      </c>
      <c r="O5" s="155"/>
      <c r="P5" s="18"/>
      <c r="Q5" s="18"/>
      <c r="R5" s="18"/>
      <c r="S5" s="19"/>
      <c r="T5" s="20"/>
      <c r="U5" s="98" t="s">
        <v>76</v>
      </c>
      <c r="V5" s="153" t="s">
        <v>77</v>
      </c>
      <c r="W5" s="21"/>
      <c r="X5" s="156" t="s">
        <v>78</v>
      </c>
    </row>
    <row r="6" spans="1:24" s="14" customFormat="1" ht="14.25" customHeight="1">
      <c r="A6" s="165"/>
      <c r="B6" s="169"/>
      <c r="C6" s="160" t="s">
        <v>1</v>
      </c>
      <c r="D6" s="161"/>
      <c r="E6" s="160" t="s">
        <v>2</v>
      </c>
      <c r="F6" s="161"/>
      <c r="G6" s="172"/>
      <c r="H6" s="22" t="s">
        <v>79</v>
      </c>
      <c r="I6" s="23" t="s">
        <v>80</v>
      </c>
      <c r="J6" s="24"/>
      <c r="K6" s="22" t="s">
        <v>81</v>
      </c>
      <c r="L6" s="23" t="s">
        <v>80</v>
      </c>
      <c r="M6" s="24"/>
      <c r="N6" s="22" t="s">
        <v>81</v>
      </c>
      <c r="O6" s="23" t="s">
        <v>80</v>
      </c>
      <c r="P6" s="24"/>
      <c r="Q6" s="24"/>
      <c r="R6" s="24"/>
      <c r="S6" s="24"/>
      <c r="T6" s="25"/>
      <c r="U6" s="99"/>
      <c r="V6" s="149"/>
      <c r="W6" s="26"/>
      <c r="X6" s="157"/>
    </row>
    <row r="7" spans="1:24" s="14" customFormat="1" ht="12.75">
      <c r="A7" s="165"/>
      <c r="B7" s="169"/>
      <c r="C7" s="160"/>
      <c r="D7" s="161"/>
      <c r="E7" s="160"/>
      <c r="F7" s="161"/>
      <c r="G7" s="172"/>
      <c r="H7" s="22" t="s">
        <v>82</v>
      </c>
      <c r="I7" s="23" t="s">
        <v>83</v>
      </c>
      <c r="J7" s="24"/>
      <c r="K7" s="22" t="s">
        <v>82</v>
      </c>
      <c r="L7" s="23" t="s">
        <v>83</v>
      </c>
      <c r="M7" s="24"/>
      <c r="N7" s="22" t="s">
        <v>84</v>
      </c>
      <c r="O7" s="23" t="s">
        <v>83</v>
      </c>
      <c r="P7" s="24"/>
      <c r="Q7" s="24"/>
      <c r="R7" s="24"/>
      <c r="S7" s="24"/>
      <c r="T7" s="25"/>
      <c r="U7" s="99"/>
      <c r="V7" s="149"/>
      <c r="W7" s="26"/>
      <c r="X7" s="157"/>
    </row>
    <row r="8" spans="1:24" s="14" customFormat="1" ht="12.75">
      <c r="A8" s="166"/>
      <c r="B8" s="169"/>
      <c r="C8" s="160"/>
      <c r="D8" s="161"/>
      <c r="E8" s="160" t="s">
        <v>85</v>
      </c>
      <c r="F8" s="161"/>
      <c r="G8" s="172"/>
      <c r="H8" s="27" t="s">
        <v>86</v>
      </c>
      <c r="I8" s="162" t="s">
        <v>87</v>
      </c>
      <c r="J8" s="28"/>
      <c r="K8" s="27" t="s">
        <v>86</v>
      </c>
      <c r="L8" s="162" t="s">
        <v>87</v>
      </c>
      <c r="M8" s="28"/>
      <c r="N8" s="27" t="s">
        <v>86</v>
      </c>
      <c r="O8" s="162" t="s">
        <v>87</v>
      </c>
      <c r="P8" s="28"/>
      <c r="Q8" s="28"/>
      <c r="R8" s="28"/>
      <c r="S8" s="28"/>
      <c r="T8" s="33"/>
      <c r="U8" s="99" t="s">
        <v>88</v>
      </c>
      <c r="V8" s="149" t="s">
        <v>89</v>
      </c>
      <c r="W8" s="29"/>
      <c r="X8" s="158"/>
    </row>
    <row r="9" spans="1:24" s="14" customFormat="1" ht="13.5" thickBot="1">
      <c r="A9" s="167"/>
      <c r="B9" s="170"/>
      <c r="C9" s="151" t="s">
        <v>90</v>
      </c>
      <c r="D9" s="152"/>
      <c r="E9" s="35" t="s">
        <v>91</v>
      </c>
      <c r="F9" s="36" t="s">
        <v>92</v>
      </c>
      <c r="G9" s="44" t="s">
        <v>31</v>
      </c>
      <c r="H9" s="1" t="s">
        <v>93</v>
      </c>
      <c r="I9" s="163"/>
      <c r="J9" s="30"/>
      <c r="K9" s="1" t="s">
        <v>93</v>
      </c>
      <c r="L9" s="163"/>
      <c r="M9" s="30"/>
      <c r="N9" s="1" t="s">
        <v>93</v>
      </c>
      <c r="O9" s="163"/>
      <c r="P9" s="30"/>
      <c r="Q9" s="30"/>
      <c r="R9" s="30"/>
      <c r="S9" s="30"/>
      <c r="T9" s="31"/>
      <c r="U9" s="100"/>
      <c r="V9" s="150"/>
      <c r="W9" s="32"/>
      <c r="X9" s="159"/>
    </row>
    <row r="10" spans="1:24" s="14" customFormat="1" ht="13.5" customHeight="1">
      <c r="A10" s="127">
        <v>1</v>
      </c>
      <c r="B10" s="134">
        <v>8</v>
      </c>
      <c r="C10" s="130">
        <v>10068656</v>
      </c>
      <c r="D10" s="131"/>
      <c r="E10" s="47" t="s">
        <v>220</v>
      </c>
      <c r="F10" s="45" t="s">
        <v>221</v>
      </c>
      <c r="G10" s="109" t="s">
        <v>222</v>
      </c>
      <c r="H10" s="11">
        <v>0.25</v>
      </c>
      <c r="I10" s="12">
        <f>H12-H10</f>
        <v>0.10130787037037042</v>
      </c>
      <c r="J10" s="113">
        <f>I10/"01:00:00"</f>
        <v>2.43138888888889</v>
      </c>
      <c r="K10" s="84"/>
      <c r="L10" s="89"/>
      <c r="M10" s="177">
        <f>L10/"01:00:00"</f>
        <v>0</v>
      </c>
      <c r="N10" s="84"/>
      <c r="O10" s="89"/>
      <c r="P10" s="177">
        <f>O10/"01:00:00"</f>
        <v>0</v>
      </c>
      <c r="Q10" s="177" t="e">
        <f>#REF!/"01:00:00"</f>
        <v>#REF!</v>
      </c>
      <c r="R10" s="177" t="e">
        <f>#REF!/"01:00:00"</f>
        <v>#REF!</v>
      </c>
      <c r="S10" s="177" t="e">
        <f>#REF!/"01:00:00"</f>
        <v>#REF!</v>
      </c>
      <c r="T10" s="177" t="e">
        <f>#REF!/"01:00:00"</f>
        <v>#REF!</v>
      </c>
      <c r="U10" s="180"/>
      <c r="V10" s="183"/>
      <c r="W10" s="113">
        <f>U10/"01:00:00"</f>
        <v>0</v>
      </c>
      <c r="X10" s="116" t="s">
        <v>372</v>
      </c>
    </row>
    <row r="11" spans="1:24" s="14" customFormat="1" ht="13.5" customHeight="1">
      <c r="A11" s="128"/>
      <c r="B11" s="135"/>
      <c r="C11" s="137" t="s">
        <v>216</v>
      </c>
      <c r="D11" s="138"/>
      <c r="E11" s="137" t="s">
        <v>217</v>
      </c>
      <c r="F11" s="138"/>
      <c r="G11" s="110"/>
      <c r="H11" s="6">
        <v>0.3461574074074074</v>
      </c>
      <c r="I11" s="7">
        <f>28/J10</f>
        <v>11.516051639437901</v>
      </c>
      <c r="J11" s="114"/>
      <c r="K11" s="86"/>
      <c r="L11" s="87"/>
      <c r="M11" s="178"/>
      <c r="N11" s="91"/>
      <c r="O11" s="87"/>
      <c r="P11" s="178"/>
      <c r="Q11" s="178"/>
      <c r="R11" s="178"/>
      <c r="S11" s="178"/>
      <c r="T11" s="178"/>
      <c r="U11" s="181"/>
      <c r="V11" s="184"/>
      <c r="W11" s="114"/>
      <c r="X11" s="117"/>
    </row>
    <row r="12" spans="1:24" s="14" customFormat="1" ht="13.5" customHeight="1">
      <c r="A12" s="128"/>
      <c r="B12" s="135"/>
      <c r="C12" s="137"/>
      <c r="D12" s="138"/>
      <c r="E12" s="139" t="s">
        <v>218</v>
      </c>
      <c r="F12" s="140"/>
      <c r="G12" s="111" t="s">
        <v>64</v>
      </c>
      <c r="H12" s="9">
        <v>0.3513078703703704</v>
      </c>
      <c r="I12" s="119" t="s">
        <v>371</v>
      </c>
      <c r="J12" s="114"/>
      <c r="K12" s="86"/>
      <c r="L12" s="188"/>
      <c r="M12" s="178"/>
      <c r="N12" s="91"/>
      <c r="O12" s="188"/>
      <c r="P12" s="178"/>
      <c r="Q12" s="178"/>
      <c r="R12" s="178"/>
      <c r="S12" s="178"/>
      <c r="T12" s="178"/>
      <c r="U12" s="181"/>
      <c r="V12" s="184"/>
      <c r="W12" s="114"/>
      <c r="X12" s="117"/>
    </row>
    <row r="13" spans="1:24" s="14" customFormat="1" ht="14.25" customHeight="1" thickBot="1">
      <c r="A13" s="129"/>
      <c r="B13" s="136"/>
      <c r="C13" s="132" t="s">
        <v>219</v>
      </c>
      <c r="D13" s="133"/>
      <c r="E13" s="35" t="s">
        <v>7</v>
      </c>
      <c r="F13" s="36">
        <v>1998</v>
      </c>
      <c r="G13" s="112"/>
      <c r="H13" s="2">
        <f>H12-H11</f>
        <v>0.005150462962963009</v>
      </c>
      <c r="I13" s="120"/>
      <c r="J13" s="115"/>
      <c r="K13" s="88"/>
      <c r="L13" s="187"/>
      <c r="M13" s="179"/>
      <c r="N13" s="88"/>
      <c r="O13" s="187"/>
      <c r="P13" s="179"/>
      <c r="Q13" s="179"/>
      <c r="R13" s="179"/>
      <c r="S13" s="179"/>
      <c r="T13" s="179"/>
      <c r="U13" s="182"/>
      <c r="V13" s="185"/>
      <c r="W13" s="115"/>
      <c r="X13" s="118"/>
    </row>
    <row r="14" spans="1:24" ht="12.75">
      <c r="A14" s="101" t="s">
        <v>94</v>
      </c>
      <c r="B14" s="102"/>
      <c r="C14" s="102"/>
      <c r="D14" s="102"/>
      <c r="E14" s="102"/>
      <c r="F14" s="102"/>
      <c r="G14" s="94"/>
      <c r="H14" s="11">
        <v>0.25</v>
      </c>
      <c r="I14" s="12">
        <f>H16-H14</f>
        <v>0.12951388888888887</v>
      </c>
      <c r="J14" s="113">
        <f>I14/"01:00:00"</f>
        <v>3.108333333333333</v>
      </c>
      <c r="K14" s="3">
        <f>H16+TIME(0,40,0)</f>
        <v>0.40729166666666666</v>
      </c>
      <c r="L14" s="4">
        <f>K16-K14</f>
        <v>0.12951388888888887</v>
      </c>
      <c r="M14" s="113">
        <f>L14/"01:00:00"</f>
        <v>3.108333333333333</v>
      </c>
      <c r="N14" s="5">
        <f>K16+TIME(0,50,0)</f>
        <v>0.5715277777777777</v>
      </c>
      <c r="O14" s="4">
        <f>N15-N14</f>
        <v>0.11111111111111116</v>
      </c>
      <c r="P14" s="113">
        <f>O14/"01:00:00"</f>
        <v>2.666666666666668</v>
      </c>
      <c r="Q14" s="113" t="e">
        <f>#REF!/"01:00:00"</f>
        <v>#REF!</v>
      </c>
      <c r="R14" s="113" t="e">
        <f>#REF!/"01:00:00"</f>
        <v>#REF!</v>
      </c>
      <c r="S14" s="113" t="e">
        <f>#REF!/"01:00:00"</f>
        <v>#REF!</v>
      </c>
      <c r="T14" s="113" t="e">
        <f>#REF!/"01:00:00"</f>
        <v>#REF!</v>
      </c>
      <c r="U14" s="98">
        <f>I14+L14+O14</f>
        <v>0.3701388888888889</v>
      </c>
      <c r="V14" s="121">
        <f>80/W14</f>
        <v>9.005628517823638</v>
      </c>
      <c r="W14" s="124">
        <f>U14/"01:00:00"</f>
        <v>8.883333333333335</v>
      </c>
      <c r="X14" s="17"/>
    </row>
    <row r="15" spans="1:24" ht="12.75">
      <c r="A15" s="95"/>
      <c r="B15" s="96"/>
      <c r="C15" s="96"/>
      <c r="D15" s="96"/>
      <c r="E15" s="96"/>
      <c r="F15" s="96"/>
      <c r="G15" s="97"/>
      <c r="H15" s="6">
        <v>0.365625</v>
      </c>
      <c r="I15" s="7">
        <f>28/J14</f>
        <v>9.00804289544236</v>
      </c>
      <c r="J15" s="114"/>
      <c r="K15" s="6">
        <v>0.5229166666666667</v>
      </c>
      <c r="L15" s="7">
        <f>28/M14</f>
        <v>9.00804289544236</v>
      </c>
      <c r="M15" s="114"/>
      <c r="N15" s="51">
        <v>0.6826388888888889</v>
      </c>
      <c r="O15" s="7">
        <f>24/P14</f>
        <v>8.999999999999996</v>
      </c>
      <c r="P15" s="114"/>
      <c r="Q15" s="114"/>
      <c r="R15" s="114"/>
      <c r="S15" s="114"/>
      <c r="T15" s="114"/>
      <c r="U15" s="99"/>
      <c r="V15" s="122"/>
      <c r="W15" s="103"/>
      <c r="X15" s="17"/>
    </row>
    <row r="16" spans="1:24" ht="12.75">
      <c r="A16" s="95"/>
      <c r="B16" s="96"/>
      <c r="C16" s="96"/>
      <c r="D16" s="96"/>
      <c r="E16" s="96"/>
      <c r="F16" s="96"/>
      <c r="G16" s="97"/>
      <c r="H16" s="9">
        <v>0.3795138888888889</v>
      </c>
      <c r="I16" s="119"/>
      <c r="J16" s="114"/>
      <c r="K16" s="9">
        <v>0.5368055555555555</v>
      </c>
      <c r="L16" s="119"/>
      <c r="M16" s="114"/>
      <c r="N16" s="10">
        <v>0.7034722222222222</v>
      </c>
      <c r="O16" s="105" t="s">
        <v>95</v>
      </c>
      <c r="P16" s="114"/>
      <c r="Q16" s="114"/>
      <c r="R16" s="114"/>
      <c r="S16" s="114"/>
      <c r="T16" s="114"/>
      <c r="U16" s="99"/>
      <c r="V16" s="122"/>
      <c r="W16" s="103"/>
      <c r="X16" s="17"/>
    </row>
    <row r="17" spans="1:24" ht="13.5" thickBot="1">
      <c r="A17" s="93"/>
      <c r="B17" s="125"/>
      <c r="C17" s="125"/>
      <c r="D17" s="125"/>
      <c r="E17" s="125"/>
      <c r="F17" s="125"/>
      <c r="G17" s="126"/>
      <c r="H17" s="2">
        <f>H16-H15</f>
        <v>0.013888888888888895</v>
      </c>
      <c r="I17" s="120"/>
      <c r="J17" s="115"/>
      <c r="K17" s="2">
        <f>K16-K15</f>
        <v>0.01388888888888884</v>
      </c>
      <c r="L17" s="120"/>
      <c r="M17" s="115"/>
      <c r="N17" s="2">
        <f>N16-N15</f>
        <v>0.02083333333333326</v>
      </c>
      <c r="O17" s="106"/>
      <c r="P17" s="115"/>
      <c r="Q17" s="115"/>
      <c r="R17" s="115"/>
      <c r="S17" s="115"/>
      <c r="T17" s="115"/>
      <c r="U17" s="100"/>
      <c r="V17" s="123"/>
      <c r="W17" s="104"/>
      <c r="X17" s="17"/>
    </row>
    <row r="18" spans="7:12" ht="12.75">
      <c r="G18" t="s">
        <v>37</v>
      </c>
      <c r="I18" s="48">
        <v>0.027777777777777776</v>
      </c>
      <c r="L18" s="48">
        <v>0.034722222222222224</v>
      </c>
    </row>
  </sheetData>
  <mergeCells count="63">
    <mergeCell ref="A1:E2"/>
    <mergeCell ref="F2:G2"/>
    <mergeCell ref="H2:K2"/>
    <mergeCell ref="A3:K3"/>
    <mergeCell ref="A4:K4"/>
    <mergeCell ref="A5:A9"/>
    <mergeCell ref="B5:B9"/>
    <mergeCell ref="C5:D5"/>
    <mergeCell ref="G5:G8"/>
    <mergeCell ref="H5:I5"/>
    <mergeCell ref="K5:L5"/>
    <mergeCell ref="C6:D8"/>
    <mergeCell ref="E6:F7"/>
    <mergeCell ref="E8:F8"/>
    <mergeCell ref="N5:O5"/>
    <mergeCell ref="U5:U7"/>
    <mergeCell ref="V5:V7"/>
    <mergeCell ref="X5:X9"/>
    <mergeCell ref="V8:V9"/>
    <mergeCell ref="I8:I9"/>
    <mergeCell ref="L8:L9"/>
    <mergeCell ref="O8:O9"/>
    <mergeCell ref="U8:U9"/>
    <mergeCell ref="C9:D9"/>
    <mergeCell ref="A10:A13"/>
    <mergeCell ref="B10:B13"/>
    <mergeCell ref="C10:D10"/>
    <mergeCell ref="C11:D12"/>
    <mergeCell ref="C13:D13"/>
    <mergeCell ref="J10:J13"/>
    <mergeCell ref="M10:M13"/>
    <mergeCell ref="P10:P13"/>
    <mergeCell ref="L12:L13"/>
    <mergeCell ref="O12:O13"/>
    <mergeCell ref="Q10:Q13"/>
    <mergeCell ref="R10:R13"/>
    <mergeCell ref="S10:S13"/>
    <mergeCell ref="T10:T13"/>
    <mergeCell ref="E11:F11"/>
    <mergeCell ref="E12:F12"/>
    <mergeCell ref="G12:G13"/>
    <mergeCell ref="I12:I13"/>
    <mergeCell ref="G10:G11"/>
    <mergeCell ref="R14:R17"/>
    <mergeCell ref="S14:S17"/>
    <mergeCell ref="T14:T17"/>
    <mergeCell ref="A14:G17"/>
    <mergeCell ref="J14:J17"/>
    <mergeCell ref="M14:M17"/>
    <mergeCell ref="P14:P17"/>
    <mergeCell ref="I16:I17"/>
    <mergeCell ref="L16:L17"/>
    <mergeCell ref="O16:O17"/>
    <mergeCell ref="Q14:Q17"/>
    <mergeCell ref="V2:X2"/>
    <mergeCell ref="V4:X4"/>
    <mergeCell ref="U14:U17"/>
    <mergeCell ref="V14:V17"/>
    <mergeCell ref="W14:W17"/>
    <mergeCell ref="U10:U13"/>
    <mergeCell ref="V10:V13"/>
    <mergeCell ref="W10:W13"/>
    <mergeCell ref="X10:X13"/>
  </mergeCells>
  <printOptions/>
  <pageMargins left="0" right="0" top="1.5748031496062993" bottom="0.984251968503937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X22"/>
  <sheetViews>
    <sheetView zoomScalePageLayoutView="0" workbookViewId="0" topLeftCell="A1">
      <pane xSplit="7" ySplit="9" topLeftCell="H10" activePane="bottomRight" state="frozen"/>
      <selection pane="topLeft" activeCell="D29" sqref="D29"/>
      <selection pane="topRight" activeCell="D29" sqref="D29"/>
      <selection pane="bottomLeft" activeCell="D29" sqref="D29"/>
      <selection pane="bottomRight"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0.12890625" style="13" customWidth="1"/>
    <col min="14" max="14" width="9.00390625" style="16" customWidth="1"/>
    <col min="15" max="15" width="9.00390625" style="13" customWidth="1"/>
    <col min="16" max="16" width="6.00390625" style="13" hidden="1" customWidth="1"/>
    <col min="17" max="17" width="4.125" style="13" hidden="1" customWidth="1"/>
    <col min="18" max="18" width="8.25390625" style="13" hidden="1" customWidth="1"/>
    <col min="19" max="19" width="8.625" style="13" hidden="1" customWidth="1"/>
    <col min="20" max="20" width="3.125" style="13" hidden="1" customWidth="1"/>
    <col min="21" max="21" width="9.00390625" style="16" customWidth="1"/>
    <col min="22" max="22" width="12.75390625" style="13" customWidth="1"/>
    <col min="23" max="23" width="0.12890625" style="13" hidden="1" customWidth="1"/>
    <col min="24" max="24" width="12.625" style="13" customWidth="1"/>
    <col min="25" max="16384" width="9.00390625" style="13" customWidth="1"/>
  </cols>
  <sheetData>
    <row r="1" spans="1:21" ht="13.5" customHeight="1">
      <c r="A1" s="173" t="s">
        <v>96</v>
      </c>
      <c r="B1" s="173"/>
      <c r="C1" s="173"/>
      <c r="D1" s="173"/>
      <c r="E1" s="173"/>
      <c r="H1" s="13"/>
      <c r="K1" s="13"/>
      <c r="N1" s="13"/>
      <c r="U1" s="13" t="s">
        <v>67</v>
      </c>
    </row>
    <row r="2" spans="1:24" ht="18.75" customHeight="1">
      <c r="A2" s="173"/>
      <c r="B2" s="173"/>
      <c r="C2" s="173"/>
      <c r="D2" s="173"/>
      <c r="E2" s="173"/>
      <c r="F2" s="194" t="s">
        <v>6</v>
      </c>
      <c r="G2" s="194"/>
      <c r="H2" s="195" t="s">
        <v>241</v>
      </c>
      <c r="I2" s="195"/>
      <c r="J2" s="195"/>
      <c r="K2" s="195"/>
      <c r="L2" s="60"/>
      <c r="N2" s="13"/>
      <c r="U2" s="64" t="s">
        <v>68</v>
      </c>
      <c r="V2" s="107" t="s">
        <v>215</v>
      </c>
      <c r="W2" s="107"/>
      <c r="X2" s="107"/>
    </row>
    <row r="3" spans="1:22" ht="18.75" customHeight="1">
      <c r="A3" s="196" t="s">
        <v>225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60"/>
      <c r="N3" s="13"/>
      <c r="U3" s="13" t="s">
        <v>69</v>
      </c>
      <c r="V3" s="16"/>
    </row>
    <row r="4" spans="1:24" s="17" customFormat="1" ht="18.75" customHeight="1" thickBot="1">
      <c r="A4" s="193" t="s">
        <v>226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66" t="s">
        <v>40</v>
      </c>
      <c r="M4" s="65"/>
      <c r="N4" s="65">
        <v>50</v>
      </c>
      <c r="O4" s="65" t="s">
        <v>44</v>
      </c>
      <c r="P4" s="63"/>
      <c r="Q4" s="63"/>
      <c r="R4" s="63"/>
      <c r="S4" s="63"/>
      <c r="T4" s="63"/>
      <c r="U4" s="66" t="s">
        <v>70</v>
      </c>
      <c r="V4" s="108" t="s">
        <v>163</v>
      </c>
      <c r="W4" s="108"/>
      <c r="X4" s="108"/>
    </row>
    <row r="5" spans="1:24" ht="13.5" customHeight="1">
      <c r="A5" s="164" t="s">
        <v>0</v>
      </c>
      <c r="B5" s="168" t="s">
        <v>5</v>
      </c>
      <c r="C5" s="130" t="s">
        <v>97</v>
      </c>
      <c r="D5" s="131"/>
      <c r="E5" s="42" t="s">
        <v>97</v>
      </c>
      <c r="F5" s="43" t="s">
        <v>98</v>
      </c>
      <c r="G5" s="171" t="s">
        <v>3</v>
      </c>
      <c r="H5" s="154" t="s">
        <v>99</v>
      </c>
      <c r="I5" s="155"/>
      <c r="J5" s="18"/>
      <c r="K5" s="154" t="s">
        <v>100</v>
      </c>
      <c r="L5" s="155"/>
      <c r="M5" s="18"/>
      <c r="N5" s="154" t="s">
        <v>101</v>
      </c>
      <c r="O5" s="155"/>
      <c r="P5" s="18"/>
      <c r="Q5" s="18"/>
      <c r="R5" s="18"/>
      <c r="S5" s="19"/>
      <c r="T5" s="20"/>
      <c r="U5" s="98" t="s">
        <v>102</v>
      </c>
      <c r="V5" s="153" t="s">
        <v>103</v>
      </c>
      <c r="W5" s="21"/>
      <c r="X5" s="156" t="s">
        <v>104</v>
      </c>
    </row>
    <row r="6" spans="1:24" s="14" customFormat="1" ht="14.25" customHeight="1">
      <c r="A6" s="165"/>
      <c r="B6" s="169"/>
      <c r="C6" s="160" t="s">
        <v>1</v>
      </c>
      <c r="D6" s="161"/>
      <c r="E6" s="160" t="s">
        <v>2</v>
      </c>
      <c r="F6" s="161"/>
      <c r="G6" s="172"/>
      <c r="H6" s="22" t="s">
        <v>79</v>
      </c>
      <c r="I6" s="23" t="s">
        <v>80</v>
      </c>
      <c r="J6" s="24"/>
      <c r="K6" s="22" t="s">
        <v>81</v>
      </c>
      <c r="L6" s="23" t="s">
        <v>80</v>
      </c>
      <c r="M6" s="24"/>
      <c r="N6" s="22" t="s">
        <v>81</v>
      </c>
      <c r="O6" s="23" t="s">
        <v>80</v>
      </c>
      <c r="P6" s="24"/>
      <c r="Q6" s="24"/>
      <c r="R6" s="24"/>
      <c r="S6" s="24"/>
      <c r="T6" s="25"/>
      <c r="U6" s="99"/>
      <c r="V6" s="149"/>
      <c r="W6" s="26"/>
      <c r="X6" s="157"/>
    </row>
    <row r="7" spans="1:24" s="14" customFormat="1" ht="12.75">
      <c r="A7" s="165"/>
      <c r="B7" s="169"/>
      <c r="C7" s="160"/>
      <c r="D7" s="161"/>
      <c r="E7" s="160"/>
      <c r="F7" s="161"/>
      <c r="G7" s="172"/>
      <c r="H7" s="22" t="s">
        <v>82</v>
      </c>
      <c r="I7" s="23" t="s">
        <v>83</v>
      </c>
      <c r="J7" s="24"/>
      <c r="K7" s="22" t="s">
        <v>82</v>
      </c>
      <c r="L7" s="23" t="s">
        <v>83</v>
      </c>
      <c r="M7" s="24"/>
      <c r="N7" s="22" t="s">
        <v>84</v>
      </c>
      <c r="O7" s="23" t="s">
        <v>83</v>
      </c>
      <c r="P7" s="24"/>
      <c r="Q7" s="24"/>
      <c r="R7" s="24"/>
      <c r="S7" s="24"/>
      <c r="T7" s="25"/>
      <c r="U7" s="99"/>
      <c r="V7" s="149"/>
      <c r="W7" s="26"/>
      <c r="X7" s="157"/>
    </row>
    <row r="8" spans="1:24" s="14" customFormat="1" ht="12.75">
      <c r="A8" s="166"/>
      <c r="B8" s="169"/>
      <c r="C8" s="160"/>
      <c r="D8" s="161"/>
      <c r="E8" s="160" t="s">
        <v>85</v>
      </c>
      <c r="F8" s="161"/>
      <c r="G8" s="172"/>
      <c r="H8" s="27" t="s">
        <v>86</v>
      </c>
      <c r="I8" s="162" t="s">
        <v>87</v>
      </c>
      <c r="J8" s="28"/>
      <c r="K8" s="27" t="s">
        <v>86</v>
      </c>
      <c r="L8" s="162" t="s">
        <v>87</v>
      </c>
      <c r="M8" s="28"/>
      <c r="N8" s="27" t="s">
        <v>86</v>
      </c>
      <c r="O8" s="162" t="s">
        <v>87</v>
      </c>
      <c r="P8" s="28"/>
      <c r="Q8" s="28"/>
      <c r="R8" s="28"/>
      <c r="S8" s="28"/>
      <c r="T8" s="33"/>
      <c r="U8" s="99" t="s">
        <v>88</v>
      </c>
      <c r="V8" s="149" t="s">
        <v>89</v>
      </c>
      <c r="W8" s="29"/>
      <c r="X8" s="158"/>
    </row>
    <row r="9" spans="1:24" s="14" customFormat="1" ht="13.5" thickBot="1">
      <c r="A9" s="167"/>
      <c r="B9" s="170"/>
      <c r="C9" s="151" t="s">
        <v>90</v>
      </c>
      <c r="D9" s="152"/>
      <c r="E9" s="35" t="s">
        <v>91</v>
      </c>
      <c r="F9" s="36" t="s">
        <v>92</v>
      </c>
      <c r="G9" s="44" t="s">
        <v>31</v>
      </c>
      <c r="H9" s="1" t="s">
        <v>93</v>
      </c>
      <c r="I9" s="163"/>
      <c r="J9" s="30"/>
      <c r="K9" s="1" t="s">
        <v>93</v>
      </c>
      <c r="L9" s="163"/>
      <c r="M9" s="30"/>
      <c r="N9" s="1" t="s">
        <v>93</v>
      </c>
      <c r="O9" s="163"/>
      <c r="P9" s="30"/>
      <c r="Q9" s="30"/>
      <c r="R9" s="30"/>
      <c r="S9" s="30"/>
      <c r="T9" s="31"/>
      <c r="U9" s="100"/>
      <c r="V9" s="150"/>
      <c r="W9" s="32"/>
      <c r="X9" s="159"/>
    </row>
    <row r="10" spans="1:24" s="14" customFormat="1" ht="12.75">
      <c r="A10" s="127">
        <v>1</v>
      </c>
      <c r="B10" s="134">
        <v>9</v>
      </c>
      <c r="C10" s="130">
        <v>16261</v>
      </c>
      <c r="D10" s="131"/>
      <c r="E10" s="46">
        <v>56624</v>
      </c>
      <c r="F10" s="45" t="s">
        <v>227</v>
      </c>
      <c r="G10" s="189" t="s">
        <v>228</v>
      </c>
      <c r="H10" s="11">
        <v>0.25</v>
      </c>
      <c r="I10" s="12">
        <f>H12-H10</f>
        <v>0.10219907407407408</v>
      </c>
      <c r="J10" s="113">
        <f>I10/"01:00:00"</f>
        <v>2.452777777777778</v>
      </c>
      <c r="K10" s="3">
        <f>H12+TIME(0,40,0)</f>
        <v>0.37997685185185187</v>
      </c>
      <c r="L10" s="4">
        <f>K12-K10</f>
        <v>0.10277777777777775</v>
      </c>
      <c r="M10" s="113">
        <f>L10/"01:00:00"</f>
        <v>2.466666666666666</v>
      </c>
      <c r="N10" s="3">
        <f>K12+TIME(0,50,0)</f>
        <v>0.5174768518518519</v>
      </c>
      <c r="O10" s="4">
        <f>N11-N10</f>
        <v>0.08606481481481476</v>
      </c>
      <c r="P10" s="113">
        <f>O10/"01:00:00"</f>
        <v>2.0655555555555543</v>
      </c>
      <c r="Q10" s="113" t="e">
        <f>#REF!/"01:00:00"</f>
        <v>#REF!</v>
      </c>
      <c r="R10" s="113" t="e">
        <f>#REF!/"01:00:00"</f>
        <v>#REF!</v>
      </c>
      <c r="S10" s="113" t="e">
        <f>#REF!/"01:00:00"</f>
        <v>#REF!</v>
      </c>
      <c r="T10" s="113" t="e">
        <f>#REF!/"01:00:00"</f>
        <v>#REF!</v>
      </c>
      <c r="U10" s="98">
        <f>I10+L10+O10</f>
        <v>0.2910416666666666</v>
      </c>
      <c r="V10" s="121">
        <f>80/W10</f>
        <v>11.453113815318542</v>
      </c>
      <c r="W10" s="113">
        <f>U10/"01:00:00"</f>
        <v>6.9849999999999985</v>
      </c>
      <c r="X10" s="116" t="s">
        <v>373</v>
      </c>
    </row>
    <row r="11" spans="1:24" s="14" customFormat="1" ht="15.75">
      <c r="A11" s="128"/>
      <c r="B11" s="135"/>
      <c r="C11" s="137" t="s">
        <v>229</v>
      </c>
      <c r="D11" s="138"/>
      <c r="E11" s="137" t="s">
        <v>230</v>
      </c>
      <c r="F11" s="138"/>
      <c r="G11" s="190"/>
      <c r="H11" s="6">
        <v>0.34618055555555555</v>
      </c>
      <c r="I11" s="7">
        <f>28/J10</f>
        <v>11.415628539071347</v>
      </c>
      <c r="J11" s="114"/>
      <c r="K11" s="6">
        <v>0.47565972222222225</v>
      </c>
      <c r="L11" s="7">
        <f>28/M10</f>
        <v>11.351351351351354</v>
      </c>
      <c r="M11" s="114"/>
      <c r="N11" s="8">
        <v>0.6035416666666666</v>
      </c>
      <c r="O11" s="7">
        <f>24/P10</f>
        <v>11.61915008068855</v>
      </c>
      <c r="P11" s="114"/>
      <c r="Q11" s="114"/>
      <c r="R11" s="114"/>
      <c r="S11" s="114"/>
      <c r="T11" s="114"/>
      <c r="U11" s="99"/>
      <c r="V11" s="122"/>
      <c r="W11" s="114"/>
      <c r="X11" s="117"/>
    </row>
    <row r="12" spans="1:24" s="14" customFormat="1" ht="12.75">
      <c r="A12" s="128"/>
      <c r="B12" s="135"/>
      <c r="C12" s="137"/>
      <c r="D12" s="138"/>
      <c r="E12" s="139" t="s">
        <v>231</v>
      </c>
      <c r="F12" s="140"/>
      <c r="G12" s="191" t="s">
        <v>232</v>
      </c>
      <c r="H12" s="9">
        <v>0.3521990740740741</v>
      </c>
      <c r="I12" s="119" t="s">
        <v>365</v>
      </c>
      <c r="J12" s="114"/>
      <c r="K12" s="9">
        <v>0.4827546296296296</v>
      </c>
      <c r="L12" s="119" t="s">
        <v>368</v>
      </c>
      <c r="M12" s="114"/>
      <c r="N12" s="10">
        <v>0.6113541666666666</v>
      </c>
      <c r="O12" s="119" t="s">
        <v>375</v>
      </c>
      <c r="P12" s="114"/>
      <c r="Q12" s="114"/>
      <c r="R12" s="114"/>
      <c r="S12" s="114"/>
      <c r="T12" s="114"/>
      <c r="U12" s="99"/>
      <c r="V12" s="122"/>
      <c r="W12" s="114"/>
      <c r="X12" s="117"/>
    </row>
    <row r="13" spans="1:24" s="14" customFormat="1" ht="13.5" thickBot="1">
      <c r="A13" s="129"/>
      <c r="B13" s="136"/>
      <c r="C13" s="132" t="s">
        <v>233</v>
      </c>
      <c r="D13" s="133"/>
      <c r="E13" s="35" t="s">
        <v>234</v>
      </c>
      <c r="F13" s="36">
        <v>2010</v>
      </c>
      <c r="G13" s="192"/>
      <c r="H13" s="2">
        <f>H12-H11</f>
        <v>0.006018518518518534</v>
      </c>
      <c r="I13" s="120"/>
      <c r="J13" s="115"/>
      <c r="K13" s="2">
        <f>K12-K11</f>
        <v>0.007094907407407369</v>
      </c>
      <c r="L13" s="120"/>
      <c r="M13" s="115"/>
      <c r="N13" s="2">
        <f>N12-N11</f>
        <v>0.0078125</v>
      </c>
      <c r="O13" s="120"/>
      <c r="P13" s="115"/>
      <c r="Q13" s="115"/>
      <c r="R13" s="115"/>
      <c r="S13" s="115"/>
      <c r="T13" s="115"/>
      <c r="U13" s="100"/>
      <c r="V13" s="123"/>
      <c r="W13" s="115"/>
      <c r="X13" s="118"/>
    </row>
    <row r="14" spans="1:24" s="14" customFormat="1" ht="12.75">
      <c r="A14" s="127">
        <v>1</v>
      </c>
      <c r="B14" s="134">
        <v>10</v>
      </c>
      <c r="C14" s="130">
        <v>27043</v>
      </c>
      <c r="D14" s="131"/>
      <c r="E14" s="46">
        <v>54328</v>
      </c>
      <c r="F14" s="45" t="s">
        <v>55</v>
      </c>
      <c r="G14" s="189" t="s">
        <v>63</v>
      </c>
      <c r="H14" s="11">
        <v>0.25</v>
      </c>
      <c r="I14" s="12">
        <f>H16-H14</f>
        <v>0.11315972222222226</v>
      </c>
      <c r="J14" s="113">
        <f>I14/"01:00:00"</f>
        <v>2.715833333333334</v>
      </c>
      <c r="K14" s="3">
        <f>H16+TIME(0,40,0)</f>
        <v>0.39093750000000005</v>
      </c>
      <c r="L14" s="4">
        <f>K16-K14</f>
        <v>0.17341435185185183</v>
      </c>
      <c r="M14" s="113">
        <f>L14/"01:00:00"</f>
        <v>4.161944444444444</v>
      </c>
      <c r="N14" s="3">
        <f>K16+TIME(0,50,0)</f>
        <v>0.5990740740740741</v>
      </c>
      <c r="O14" s="4">
        <f>N15-N14</f>
        <v>0.10231481481481475</v>
      </c>
      <c r="P14" s="113">
        <f>O14/"01:00:00"</f>
        <v>2.455555555555554</v>
      </c>
      <c r="Q14" s="113" t="e">
        <f>#REF!/"01:00:00"</f>
        <v>#REF!</v>
      </c>
      <c r="R14" s="113" t="e">
        <f>#REF!/"01:00:00"</f>
        <v>#REF!</v>
      </c>
      <c r="S14" s="113" t="e">
        <f>#REF!/"01:00:00"</f>
        <v>#REF!</v>
      </c>
      <c r="T14" s="113" t="e">
        <f>#REF!/"01:00:00"</f>
        <v>#REF!</v>
      </c>
      <c r="U14" s="98">
        <f>I14+L14+O14</f>
        <v>0.38888888888888884</v>
      </c>
      <c r="V14" s="121">
        <f>80/W14</f>
        <v>8.571428571428573</v>
      </c>
      <c r="W14" s="113">
        <f>U14/"01:00:00"</f>
        <v>9.333333333333332</v>
      </c>
      <c r="X14" s="116" t="s">
        <v>374</v>
      </c>
    </row>
    <row r="15" spans="1:24" s="14" customFormat="1" ht="15.75">
      <c r="A15" s="128"/>
      <c r="B15" s="135"/>
      <c r="C15" s="137" t="s">
        <v>235</v>
      </c>
      <c r="D15" s="138"/>
      <c r="E15" s="137" t="s">
        <v>236</v>
      </c>
      <c r="F15" s="138"/>
      <c r="G15" s="190"/>
      <c r="H15" s="6">
        <v>0.3538657407407408</v>
      </c>
      <c r="I15" s="7">
        <f>28/J14</f>
        <v>10.309911015648968</v>
      </c>
      <c r="J15" s="114"/>
      <c r="K15" s="6">
        <v>0.557962962962963</v>
      </c>
      <c r="L15" s="7">
        <f>28/M14</f>
        <v>6.727624641260095</v>
      </c>
      <c r="M15" s="114"/>
      <c r="N15" s="8">
        <v>0.7013888888888888</v>
      </c>
      <c r="O15" s="7">
        <f>24/P14</f>
        <v>9.773755656108603</v>
      </c>
      <c r="P15" s="114"/>
      <c r="Q15" s="114"/>
      <c r="R15" s="114"/>
      <c r="S15" s="114"/>
      <c r="T15" s="114"/>
      <c r="U15" s="99"/>
      <c r="V15" s="122"/>
      <c r="W15" s="114"/>
      <c r="X15" s="117"/>
    </row>
    <row r="16" spans="1:24" s="14" customFormat="1" ht="12.75">
      <c r="A16" s="128"/>
      <c r="B16" s="135"/>
      <c r="C16" s="137"/>
      <c r="D16" s="138"/>
      <c r="E16" s="139" t="s">
        <v>237</v>
      </c>
      <c r="F16" s="140"/>
      <c r="G16" s="191" t="s">
        <v>238</v>
      </c>
      <c r="H16" s="9">
        <v>0.36315972222222226</v>
      </c>
      <c r="I16" s="119" t="s">
        <v>365</v>
      </c>
      <c r="J16" s="114"/>
      <c r="K16" s="9">
        <v>0.5643518518518519</v>
      </c>
      <c r="L16" s="119" t="s">
        <v>365</v>
      </c>
      <c r="M16" s="114"/>
      <c r="N16" s="10">
        <v>0.7093634259259259</v>
      </c>
      <c r="O16" s="119" t="s">
        <v>376</v>
      </c>
      <c r="P16" s="114"/>
      <c r="Q16" s="114"/>
      <c r="R16" s="114"/>
      <c r="S16" s="114"/>
      <c r="T16" s="114"/>
      <c r="U16" s="99"/>
      <c r="V16" s="122"/>
      <c r="W16" s="114"/>
      <c r="X16" s="117"/>
    </row>
    <row r="17" spans="1:24" s="14" customFormat="1" ht="13.5" thickBot="1">
      <c r="A17" s="129"/>
      <c r="B17" s="136"/>
      <c r="C17" s="132" t="s">
        <v>239</v>
      </c>
      <c r="D17" s="133"/>
      <c r="E17" s="49" t="s">
        <v>240</v>
      </c>
      <c r="F17" s="50">
        <v>2001</v>
      </c>
      <c r="G17" s="192"/>
      <c r="H17" s="2">
        <f>H16-H15</f>
        <v>0.009293981481481473</v>
      </c>
      <c r="I17" s="120"/>
      <c r="J17" s="115"/>
      <c r="K17" s="2">
        <f>K16-K15</f>
        <v>0.006388888888888888</v>
      </c>
      <c r="L17" s="120"/>
      <c r="M17" s="115"/>
      <c r="N17" s="2">
        <f>N16-N15</f>
        <v>0.0079745370370371</v>
      </c>
      <c r="O17" s="120"/>
      <c r="P17" s="115"/>
      <c r="Q17" s="115"/>
      <c r="R17" s="115"/>
      <c r="S17" s="115"/>
      <c r="T17" s="115"/>
      <c r="U17" s="100"/>
      <c r="V17" s="123"/>
      <c r="W17" s="115"/>
      <c r="X17" s="118"/>
    </row>
    <row r="18" spans="1:24" ht="12.75">
      <c r="A18" s="101" t="s">
        <v>52</v>
      </c>
      <c r="B18" s="102"/>
      <c r="C18" s="102"/>
      <c r="D18" s="102"/>
      <c r="E18" s="102"/>
      <c r="F18" s="102"/>
      <c r="G18" s="94"/>
      <c r="H18" s="11">
        <v>0.25</v>
      </c>
      <c r="I18" s="12">
        <f>H20-H18</f>
        <v>0.13124999999999998</v>
      </c>
      <c r="J18" s="113">
        <f>I18/"01:00:00"</f>
        <v>3.1499999999999995</v>
      </c>
      <c r="K18" s="3">
        <f>H20+TIME(0,40,0)</f>
        <v>0.40902777777777777</v>
      </c>
      <c r="L18" s="4">
        <f>K20-K18</f>
        <v>0.13124999999999998</v>
      </c>
      <c r="M18" s="113">
        <f>L18/"01:00:00"</f>
        <v>3.1499999999999995</v>
      </c>
      <c r="N18" s="5">
        <f>K20+TIME(0,50,0)</f>
        <v>0.575</v>
      </c>
      <c r="O18" s="4">
        <f>N19-N18</f>
        <v>0.11250000000000004</v>
      </c>
      <c r="P18" s="113">
        <f>O18/"01:00:00"</f>
        <v>2.700000000000001</v>
      </c>
      <c r="Q18" s="113" t="e">
        <f>#REF!/"01:00:00"</f>
        <v>#REF!</v>
      </c>
      <c r="R18" s="113" t="e">
        <f>#REF!/"01:00:00"</f>
        <v>#REF!</v>
      </c>
      <c r="S18" s="113" t="e">
        <f>#REF!/"01:00:00"</f>
        <v>#REF!</v>
      </c>
      <c r="T18" s="113" t="e">
        <f>#REF!/"01:00:00"</f>
        <v>#REF!</v>
      </c>
      <c r="U18" s="98">
        <f>I18+L18+O18</f>
        <v>0.375</v>
      </c>
      <c r="V18" s="121">
        <f>80/W18</f>
        <v>8.88888888888889</v>
      </c>
      <c r="W18" s="124">
        <f>U18/"01:00:00"</f>
        <v>9</v>
      </c>
      <c r="X18" s="75" t="s">
        <v>389</v>
      </c>
    </row>
    <row r="19" spans="1:24" ht="12.75">
      <c r="A19" s="95"/>
      <c r="B19" s="96"/>
      <c r="C19" s="96"/>
      <c r="D19" s="96"/>
      <c r="E19" s="96"/>
      <c r="F19" s="96"/>
      <c r="G19" s="97"/>
      <c r="H19" s="6">
        <v>0.3673611111111111</v>
      </c>
      <c r="I19" s="7">
        <f>28/J18</f>
        <v>8.888888888888891</v>
      </c>
      <c r="J19" s="114"/>
      <c r="K19" s="6">
        <v>0.5263888888888889</v>
      </c>
      <c r="L19" s="7">
        <f>28/M18</f>
        <v>8.888888888888891</v>
      </c>
      <c r="M19" s="114"/>
      <c r="N19" s="51">
        <v>0.6875</v>
      </c>
      <c r="O19" s="7">
        <f>24/P18</f>
        <v>8.888888888888886</v>
      </c>
      <c r="P19" s="114"/>
      <c r="Q19" s="114"/>
      <c r="R19" s="114"/>
      <c r="S19" s="114"/>
      <c r="T19" s="114"/>
      <c r="U19" s="99"/>
      <c r="V19" s="122"/>
      <c r="W19" s="103"/>
      <c r="X19" s="17"/>
    </row>
    <row r="20" spans="1:24" ht="12.75">
      <c r="A20" s="95"/>
      <c r="B20" s="96"/>
      <c r="C20" s="96"/>
      <c r="D20" s="96"/>
      <c r="E20" s="96"/>
      <c r="F20" s="96"/>
      <c r="G20" s="97"/>
      <c r="H20" s="9">
        <v>0.38125</v>
      </c>
      <c r="I20" s="119"/>
      <c r="J20" s="114"/>
      <c r="K20" s="9">
        <v>0.5402777777777777</v>
      </c>
      <c r="L20" s="119"/>
      <c r="M20" s="114"/>
      <c r="N20" s="10">
        <v>0.7083333333333334</v>
      </c>
      <c r="O20" s="105" t="s">
        <v>105</v>
      </c>
      <c r="P20" s="114"/>
      <c r="Q20" s="114"/>
      <c r="R20" s="114"/>
      <c r="S20" s="114"/>
      <c r="T20" s="114"/>
      <c r="U20" s="99"/>
      <c r="V20" s="122"/>
      <c r="W20" s="103"/>
      <c r="X20" s="17"/>
    </row>
    <row r="21" spans="1:24" ht="13.5" thickBot="1">
      <c r="A21" s="93"/>
      <c r="B21" s="125"/>
      <c r="C21" s="125"/>
      <c r="D21" s="125"/>
      <c r="E21" s="125"/>
      <c r="F21" s="125"/>
      <c r="G21" s="126"/>
      <c r="H21" s="2">
        <f>H20-H19</f>
        <v>0.013888888888888895</v>
      </c>
      <c r="I21" s="120"/>
      <c r="J21" s="115"/>
      <c r="K21" s="2">
        <f>K20-K19</f>
        <v>0.01388888888888884</v>
      </c>
      <c r="L21" s="120"/>
      <c r="M21" s="115"/>
      <c r="N21" s="2">
        <f>N20-N19</f>
        <v>0.02083333333333337</v>
      </c>
      <c r="O21" s="106"/>
      <c r="P21" s="115"/>
      <c r="Q21" s="115"/>
      <c r="R21" s="115"/>
      <c r="S21" s="115"/>
      <c r="T21" s="115"/>
      <c r="U21" s="100"/>
      <c r="V21" s="123"/>
      <c r="W21" s="104"/>
      <c r="X21" s="17"/>
    </row>
    <row r="22" spans="7:12" ht="12.75">
      <c r="G22" t="s">
        <v>37</v>
      </c>
      <c r="I22" s="48">
        <v>0.027777777777777776</v>
      </c>
      <c r="L22" s="48">
        <v>0.034722222222222224</v>
      </c>
    </row>
  </sheetData>
  <sheetProtection/>
  <mergeCells count="86">
    <mergeCell ref="X5:X9"/>
    <mergeCell ref="U5:U7"/>
    <mergeCell ref="V2:X2"/>
    <mergeCell ref="V4:X4"/>
    <mergeCell ref="V5:V7"/>
    <mergeCell ref="V8:V9"/>
    <mergeCell ref="U8:U9"/>
    <mergeCell ref="A5:A9"/>
    <mergeCell ref="C9:D9"/>
    <mergeCell ref="B5:B9"/>
    <mergeCell ref="C5:D5"/>
    <mergeCell ref="C6:D8"/>
    <mergeCell ref="E8:F8"/>
    <mergeCell ref="H5:I5"/>
    <mergeCell ref="N5:O5"/>
    <mergeCell ref="L8:L9"/>
    <mergeCell ref="S18:S21"/>
    <mergeCell ref="V18:V21"/>
    <mergeCell ref="R18:R21"/>
    <mergeCell ref="V10:V13"/>
    <mergeCell ref="V14:V17"/>
    <mergeCell ref="W18:W21"/>
    <mergeCell ref="I20:I21"/>
    <mergeCell ref="J18:J21"/>
    <mergeCell ref="M18:M21"/>
    <mergeCell ref="L20:L21"/>
    <mergeCell ref="O20:O21"/>
    <mergeCell ref="T18:T21"/>
    <mergeCell ref="U18:U21"/>
    <mergeCell ref="P18:P21"/>
    <mergeCell ref="Q18:Q21"/>
    <mergeCell ref="A4:K4"/>
    <mergeCell ref="A18:G21"/>
    <mergeCell ref="O8:O9"/>
    <mergeCell ref="E6:F7"/>
    <mergeCell ref="K5:L5"/>
    <mergeCell ref="G5:G8"/>
    <mergeCell ref="I8:I9"/>
    <mergeCell ref="A10:A13"/>
    <mergeCell ref="B10:B13"/>
    <mergeCell ref="C10:D10"/>
    <mergeCell ref="A1:E2"/>
    <mergeCell ref="F2:G2"/>
    <mergeCell ref="H2:K2"/>
    <mergeCell ref="A3:K3"/>
    <mergeCell ref="G10:G11"/>
    <mergeCell ref="C11:D12"/>
    <mergeCell ref="E11:F11"/>
    <mergeCell ref="E12:F12"/>
    <mergeCell ref="G12:G13"/>
    <mergeCell ref="C13:D13"/>
    <mergeCell ref="A14:A17"/>
    <mergeCell ref="B14:B17"/>
    <mergeCell ref="C14:D14"/>
    <mergeCell ref="G14:G15"/>
    <mergeCell ref="C15:D16"/>
    <mergeCell ref="E15:F15"/>
    <mergeCell ref="E16:F16"/>
    <mergeCell ref="G16:G17"/>
    <mergeCell ref="C17:D17"/>
    <mergeCell ref="X10:X13"/>
    <mergeCell ref="I12:I13"/>
    <mergeCell ref="L12:L13"/>
    <mergeCell ref="O12:O13"/>
    <mergeCell ref="R10:R13"/>
    <mergeCell ref="S10:S13"/>
    <mergeCell ref="T10:T13"/>
    <mergeCell ref="U10:U13"/>
    <mergeCell ref="J10:J13"/>
    <mergeCell ref="M10:M13"/>
    <mergeCell ref="P14:P17"/>
    <mergeCell ref="Q14:Q17"/>
    <mergeCell ref="W10:W13"/>
    <mergeCell ref="P10:P13"/>
    <mergeCell ref="Q10:Q13"/>
    <mergeCell ref="W14:W17"/>
    <mergeCell ref="X14:X17"/>
    <mergeCell ref="I16:I17"/>
    <mergeCell ref="L16:L17"/>
    <mergeCell ref="O16:O17"/>
    <mergeCell ref="R14:R17"/>
    <mergeCell ref="S14:S17"/>
    <mergeCell ref="T14:T17"/>
    <mergeCell ref="U14:U17"/>
    <mergeCell ref="J14:J17"/>
    <mergeCell ref="M14:M17"/>
  </mergeCells>
  <printOptions horizontalCentered="1" verticalCentered="1"/>
  <pageMargins left="0" right="0.3937007874015748" top="0" bottom="0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R30"/>
  <sheetViews>
    <sheetView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1" width="0.12890625" style="13" hidden="1" customWidth="1"/>
    <col min="12" max="12" width="9.00390625" style="16" customWidth="1"/>
    <col min="13" max="13" width="9.00390625" style="13" customWidth="1"/>
    <col min="14" max="14" width="2.00390625" style="13" hidden="1" customWidth="1"/>
    <col min="15" max="15" width="9.00390625" style="16" customWidth="1"/>
    <col min="16" max="16" width="12.625" style="13" customWidth="1"/>
    <col min="17" max="17" width="0.12890625" style="13" customWidth="1"/>
    <col min="18" max="18" width="12.625" style="13" customWidth="1"/>
    <col min="19" max="16384" width="9.00390625" style="13" customWidth="1"/>
  </cols>
  <sheetData>
    <row r="1" spans="1:15" ht="12.75">
      <c r="A1" s="173" t="s">
        <v>106</v>
      </c>
      <c r="B1" s="173"/>
      <c r="C1" s="173"/>
      <c r="D1" s="173"/>
      <c r="E1" s="173"/>
      <c r="F1" s="175" t="s">
        <v>261</v>
      </c>
      <c r="G1" s="175"/>
      <c r="H1" s="175"/>
      <c r="I1" s="175"/>
      <c r="J1" s="175"/>
      <c r="K1" s="175"/>
      <c r="L1" s="175"/>
      <c r="M1" s="175"/>
      <c r="O1" s="13" t="s">
        <v>67</v>
      </c>
    </row>
    <row r="2" spans="1:18" ht="12.75">
      <c r="A2" s="173"/>
      <c r="B2" s="173"/>
      <c r="C2" s="173"/>
      <c r="D2" s="173"/>
      <c r="E2" s="173"/>
      <c r="F2" s="175" t="s">
        <v>262</v>
      </c>
      <c r="G2" s="175"/>
      <c r="H2" s="175"/>
      <c r="I2" s="175"/>
      <c r="J2" s="175"/>
      <c r="K2" s="175"/>
      <c r="L2" s="175"/>
      <c r="M2" s="175"/>
      <c r="N2" s="37"/>
      <c r="O2" s="64" t="s">
        <v>68</v>
      </c>
      <c r="P2" s="107" t="s">
        <v>215</v>
      </c>
      <c r="Q2" s="107"/>
      <c r="R2" s="107"/>
    </row>
    <row r="3" spans="1:16" ht="18.75" customHeight="1">
      <c r="A3" s="211" t="s">
        <v>225</v>
      </c>
      <c r="B3" s="211"/>
      <c r="C3" s="211"/>
      <c r="D3" s="211"/>
      <c r="E3" s="211"/>
      <c r="F3" s="211"/>
      <c r="H3" s="68"/>
      <c r="I3" s="69" t="s">
        <v>42</v>
      </c>
      <c r="J3" s="67"/>
      <c r="K3" s="67"/>
      <c r="L3" s="70">
        <v>66</v>
      </c>
      <c r="M3" s="68" t="s">
        <v>43</v>
      </c>
      <c r="N3" s="67"/>
      <c r="O3" s="13" t="s">
        <v>69</v>
      </c>
      <c r="P3" s="16"/>
    </row>
    <row r="4" spans="1:18" ht="19.5" customHeight="1" thickBot="1">
      <c r="A4" s="193" t="s">
        <v>226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63"/>
      <c r="N4" s="63"/>
      <c r="O4" s="66" t="s">
        <v>70</v>
      </c>
      <c r="P4" s="108" t="s">
        <v>163</v>
      </c>
      <c r="Q4" s="108"/>
      <c r="R4" s="108"/>
    </row>
    <row r="5" spans="1:18" ht="13.5" customHeight="1">
      <c r="A5" s="127" t="s">
        <v>0</v>
      </c>
      <c r="B5" s="208" t="s">
        <v>5</v>
      </c>
      <c r="C5" s="130" t="s">
        <v>107</v>
      </c>
      <c r="D5" s="131"/>
      <c r="E5" s="42" t="s">
        <v>107</v>
      </c>
      <c r="F5" s="43" t="s">
        <v>108</v>
      </c>
      <c r="G5" s="171" t="s">
        <v>3</v>
      </c>
      <c r="H5" s="154" t="s">
        <v>109</v>
      </c>
      <c r="I5" s="155"/>
      <c r="J5" s="18"/>
      <c r="K5" s="18"/>
      <c r="L5" s="154" t="s">
        <v>49</v>
      </c>
      <c r="M5" s="155"/>
      <c r="N5" s="18"/>
      <c r="O5" s="98" t="s">
        <v>110</v>
      </c>
      <c r="P5" s="153" t="s">
        <v>111</v>
      </c>
      <c r="Q5" s="21"/>
      <c r="R5" s="156" t="s">
        <v>112</v>
      </c>
    </row>
    <row r="6" spans="1:18" s="14" customFormat="1" ht="14.25" customHeight="1">
      <c r="A6" s="128"/>
      <c r="B6" s="209"/>
      <c r="C6" s="160" t="s">
        <v>1</v>
      </c>
      <c r="D6" s="161"/>
      <c r="E6" s="160" t="s">
        <v>2</v>
      </c>
      <c r="F6" s="161"/>
      <c r="G6" s="172"/>
      <c r="H6" s="22" t="s">
        <v>79</v>
      </c>
      <c r="I6" s="23" t="s">
        <v>80</v>
      </c>
      <c r="J6" s="24"/>
      <c r="K6" s="24"/>
      <c r="L6" s="22" t="s">
        <v>81</v>
      </c>
      <c r="M6" s="23" t="s">
        <v>80</v>
      </c>
      <c r="N6" s="24"/>
      <c r="O6" s="99"/>
      <c r="P6" s="149"/>
      <c r="Q6" s="26"/>
      <c r="R6" s="157"/>
    </row>
    <row r="7" spans="1:18" s="14" customFormat="1" ht="12.75">
      <c r="A7" s="128"/>
      <c r="B7" s="209"/>
      <c r="C7" s="160"/>
      <c r="D7" s="161"/>
      <c r="E7" s="160"/>
      <c r="F7" s="161"/>
      <c r="G7" s="172"/>
      <c r="H7" s="22" t="s">
        <v>82</v>
      </c>
      <c r="I7" s="23" t="s">
        <v>83</v>
      </c>
      <c r="J7" s="24"/>
      <c r="K7" s="24"/>
      <c r="L7" s="22" t="s">
        <v>84</v>
      </c>
      <c r="M7" s="23" t="s">
        <v>83</v>
      </c>
      <c r="N7" s="24"/>
      <c r="O7" s="99"/>
      <c r="P7" s="149"/>
      <c r="Q7" s="26"/>
      <c r="R7" s="157"/>
    </row>
    <row r="8" spans="1:18" s="14" customFormat="1" ht="12.75">
      <c r="A8" s="128"/>
      <c r="B8" s="209"/>
      <c r="C8" s="160"/>
      <c r="D8" s="161"/>
      <c r="E8" s="160" t="s">
        <v>85</v>
      </c>
      <c r="F8" s="161"/>
      <c r="G8" s="172"/>
      <c r="H8" s="27" t="s">
        <v>86</v>
      </c>
      <c r="I8" s="162" t="s">
        <v>87</v>
      </c>
      <c r="J8" s="28"/>
      <c r="K8" s="28"/>
      <c r="L8" s="27" t="s">
        <v>86</v>
      </c>
      <c r="M8" s="162" t="s">
        <v>87</v>
      </c>
      <c r="N8" s="28"/>
      <c r="O8" s="99" t="s">
        <v>88</v>
      </c>
      <c r="P8" s="149" t="s">
        <v>89</v>
      </c>
      <c r="Q8" s="29"/>
      <c r="R8" s="158"/>
    </row>
    <row r="9" spans="1:18" s="14" customFormat="1" ht="13.5" thickBot="1">
      <c r="A9" s="129"/>
      <c r="B9" s="210"/>
      <c r="C9" s="151" t="s">
        <v>90</v>
      </c>
      <c r="D9" s="152"/>
      <c r="E9" s="35" t="s">
        <v>91</v>
      </c>
      <c r="F9" s="36" t="s">
        <v>92</v>
      </c>
      <c r="G9" s="44" t="s">
        <v>31</v>
      </c>
      <c r="H9" s="1" t="s">
        <v>93</v>
      </c>
      <c r="I9" s="163"/>
      <c r="J9" s="30"/>
      <c r="K9" s="30"/>
      <c r="L9" s="1" t="s">
        <v>93</v>
      </c>
      <c r="M9" s="163"/>
      <c r="N9" s="30"/>
      <c r="O9" s="100"/>
      <c r="P9" s="150"/>
      <c r="Q9" s="32"/>
      <c r="R9" s="158"/>
    </row>
    <row r="10" spans="1:18" s="14" customFormat="1" ht="13.5" customHeight="1">
      <c r="A10" s="127">
        <v>1</v>
      </c>
      <c r="B10" s="134">
        <v>11</v>
      </c>
      <c r="C10" s="145">
        <v>24051</v>
      </c>
      <c r="D10" s="146"/>
      <c r="E10" s="42">
        <v>55363</v>
      </c>
      <c r="F10" s="45" t="s">
        <v>242</v>
      </c>
      <c r="G10" s="189" t="s">
        <v>243</v>
      </c>
      <c r="H10" s="11">
        <v>0.2604166666666667</v>
      </c>
      <c r="I10" s="12">
        <f>H12-H10</f>
        <v>0.11732638888888891</v>
      </c>
      <c r="J10" s="113">
        <f>I10/"01:00:00"</f>
        <v>2.815833333333334</v>
      </c>
      <c r="K10" s="113" t="e">
        <f>#REF!/"01:00:00"</f>
        <v>#REF!</v>
      </c>
      <c r="L10" s="5">
        <f>H12+TIME(0,40,0)</f>
        <v>0.4055208333333334</v>
      </c>
      <c r="M10" s="4">
        <f>L11-L10</f>
        <v>0.12319444444444444</v>
      </c>
      <c r="N10" s="113">
        <f>M10/"01:00:00"</f>
        <v>2.9566666666666666</v>
      </c>
      <c r="O10" s="98">
        <f>I10+M10</f>
        <v>0.24052083333333335</v>
      </c>
      <c r="P10" s="121">
        <f>60/Q10</f>
        <v>10.394110004330878</v>
      </c>
      <c r="Q10" s="124">
        <f>O10/"01:00:00"</f>
        <v>5.772500000000001</v>
      </c>
      <c r="R10" s="197" t="s">
        <v>369</v>
      </c>
    </row>
    <row r="11" spans="1:18" s="14" customFormat="1" ht="13.5" customHeight="1">
      <c r="A11" s="128"/>
      <c r="B11" s="135"/>
      <c r="C11" s="137" t="s">
        <v>244</v>
      </c>
      <c r="D11" s="138"/>
      <c r="E11" s="137" t="s">
        <v>245</v>
      </c>
      <c r="F11" s="138"/>
      <c r="G11" s="190"/>
      <c r="H11" s="6">
        <v>0.3702893518518518</v>
      </c>
      <c r="I11" s="7">
        <f>30/J10</f>
        <v>10.654039656703164</v>
      </c>
      <c r="J11" s="114"/>
      <c r="K11" s="114"/>
      <c r="L11" s="38">
        <v>0.5287152777777778</v>
      </c>
      <c r="M11" s="52">
        <f>30/N10</f>
        <v>10.146561443066517</v>
      </c>
      <c r="N11" s="114"/>
      <c r="O11" s="99"/>
      <c r="P11" s="122"/>
      <c r="Q11" s="103"/>
      <c r="R11" s="198"/>
    </row>
    <row r="12" spans="1:18" s="14" customFormat="1" ht="13.5" customHeight="1">
      <c r="A12" s="128"/>
      <c r="B12" s="135"/>
      <c r="C12" s="137"/>
      <c r="D12" s="138"/>
      <c r="E12" s="206" t="s">
        <v>246</v>
      </c>
      <c r="F12" s="207"/>
      <c r="G12" s="191" t="s">
        <v>64</v>
      </c>
      <c r="H12" s="9">
        <v>0.3777430555555556</v>
      </c>
      <c r="I12" s="119" t="s">
        <v>340</v>
      </c>
      <c r="J12" s="114"/>
      <c r="K12" s="114"/>
      <c r="L12" s="39">
        <v>0.5346412037037037</v>
      </c>
      <c r="M12" s="204" t="s">
        <v>363</v>
      </c>
      <c r="N12" s="114"/>
      <c r="O12" s="99"/>
      <c r="P12" s="122"/>
      <c r="Q12" s="103"/>
      <c r="R12" s="198"/>
    </row>
    <row r="13" spans="1:18" s="14" customFormat="1" ht="14.25" customHeight="1" thickBot="1">
      <c r="A13" s="129"/>
      <c r="B13" s="136"/>
      <c r="C13" s="132" t="s">
        <v>247</v>
      </c>
      <c r="D13" s="133"/>
      <c r="E13" s="35" t="s">
        <v>7</v>
      </c>
      <c r="F13" s="36">
        <v>2004</v>
      </c>
      <c r="G13" s="192"/>
      <c r="H13" s="2">
        <f>H12-H11</f>
        <v>0.007453703703703796</v>
      </c>
      <c r="I13" s="120"/>
      <c r="J13" s="115"/>
      <c r="K13" s="115"/>
      <c r="L13" s="53">
        <f>L12-L11</f>
        <v>0.00592592592592589</v>
      </c>
      <c r="M13" s="205"/>
      <c r="N13" s="115"/>
      <c r="O13" s="100"/>
      <c r="P13" s="123"/>
      <c r="Q13" s="104"/>
      <c r="R13" s="199"/>
    </row>
    <row r="14" spans="1:18" s="14" customFormat="1" ht="14.25" customHeight="1">
      <c r="A14" s="127">
        <v>1</v>
      </c>
      <c r="B14" s="134">
        <v>13</v>
      </c>
      <c r="C14" s="130">
        <v>25493</v>
      </c>
      <c r="D14" s="131"/>
      <c r="E14" s="71">
        <v>56073</v>
      </c>
      <c r="F14" s="55" t="s">
        <v>248</v>
      </c>
      <c r="G14" s="189" t="s">
        <v>249</v>
      </c>
      <c r="H14" s="11">
        <v>0.2604166666666667</v>
      </c>
      <c r="I14" s="12">
        <f>H16-H14</f>
        <v>0.11707175925925922</v>
      </c>
      <c r="J14" s="113">
        <f>I14/"01:00:00"</f>
        <v>2.8097222222222213</v>
      </c>
      <c r="K14" s="113" t="e">
        <f>#REF!/"01:00:00"</f>
        <v>#REF!</v>
      </c>
      <c r="L14" s="5">
        <f>H16+TIME(0,40,0)</f>
        <v>0.4052662037037037</v>
      </c>
      <c r="M14" s="4">
        <f>L15-L14</f>
        <v>0.12348379629629636</v>
      </c>
      <c r="N14" s="113">
        <f>M14/"01:00:00"</f>
        <v>2.9636111111111125</v>
      </c>
      <c r="O14" s="98">
        <f>I14+M14</f>
        <v>0.24055555555555558</v>
      </c>
      <c r="P14" s="121">
        <f>60/Q14</f>
        <v>10.392609699769052</v>
      </c>
      <c r="Q14" s="124">
        <f>O14/"01:00:00"</f>
        <v>5.773333333333334</v>
      </c>
      <c r="R14" s="197" t="s">
        <v>369</v>
      </c>
    </row>
    <row r="15" spans="1:18" s="14" customFormat="1" ht="14.25" customHeight="1">
      <c r="A15" s="128"/>
      <c r="B15" s="135"/>
      <c r="C15" s="137" t="s">
        <v>250</v>
      </c>
      <c r="D15" s="138"/>
      <c r="E15" s="137" t="s">
        <v>251</v>
      </c>
      <c r="F15" s="138"/>
      <c r="G15" s="190"/>
      <c r="H15" s="6">
        <v>0.37027777777777776</v>
      </c>
      <c r="I15" s="7">
        <f>30/J14</f>
        <v>10.67721206129511</v>
      </c>
      <c r="J15" s="114"/>
      <c r="K15" s="114"/>
      <c r="L15" s="38">
        <v>0.52875</v>
      </c>
      <c r="M15" s="52">
        <f>30/N14</f>
        <v>10.122785640641105</v>
      </c>
      <c r="N15" s="114"/>
      <c r="O15" s="99"/>
      <c r="P15" s="122"/>
      <c r="Q15" s="103"/>
      <c r="R15" s="198"/>
    </row>
    <row r="16" spans="1:18" s="14" customFormat="1" ht="14.25" customHeight="1">
      <c r="A16" s="128"/>
      <c r="B16" s="135"/>
      <c r="C16" s="137"/>
      <c r="D16" s="138"/>
      <c r="E16" s="139" t="s">
        <v>252</v>
      </c>
      <c r="F16" s="140"/>
      <c r="G16" s="191" t="s">
        <v>232</v>
      </c>
      <c r="H16" s="9">
        <v>0.3774884259259259</v>
      </c>
      <c r="I16" s="119" t="s">
        <v>341</v>
      </c>
      <c r="J16" s="114"/>
      <c r="K16" s="114"/>
      <c r="L16" s="39">
        <v>0.5400231481481481</v>
      </c>
      <c r="M16" s="204" t="s">
        <v>364</v>
      </c>
      <c r="N16" s="114"/>
      <c r="O16" s="99"/>
      <c r="P16" s="122"/>
      <c r="Q16" s="103"/>
      <c r="R16" s="198"/>
    </row>
    <row r="17" spans="1:18" s="14" customFormat="1" ht="14.25" customHeight="1" thickBot="1">
      <c r="A17" s="129"/>
      <c r="B17" s="136"/>
      <c r="C17" s="132" t="s">
        <v>253</v>
      </c>
      <c r="D17" s="133"/>
      <c r="E17" s="35" t="s">
        <v>65</v>
      </c>
      <c r="F17" s="36">
        <v>2005</v>
      </c>
      <c r="G17" s="192"/>
      <c r="H17" s="2">
        <f>H16-H15</f>
        <v>0.007210648148148147</v>
      </c>
      <c r="I17" s="120"/>
      <c r="J17" s="115"/>
      <c r="K17" s="115"/>
      <c r="L17" s="53">
        <f>L16-L15</f>
        <v>0.01127314814814806</v>
      </c>
      <c r="M17" s="205"/>
      <c r="N17" s="115"/>
      <c r="O17" s="100"/>
      <c r="P17" s="123"/>
      <c r="Q17" s="104"/>
      <c r="R17" s="199"/>
    </row>
    <row r="18" spans="1:18" s="14" customFormat="1" ht="14.25" customHeight="1">
      <c r="A18" s="127">
        <v>1</v>
      </c>
      <c r="B18" s="134">
        <v>14</v>
      </c>
      <c r="C18" s="145">
        <v>27284</v>
      </c>
      <c r="D18" s="146"/>
      <c r="E18" s="47">
        <v>56324</v>
      </c>
      <c r="F18" s="45" t="s">
        <v>254</v>
      </c>
      <c r="G18" s="189" t="s">
        <v>255</v>
      </c>
      <c r="H18" s="11">
        <v>0.2604166666666667</v>
      </c>
      <c r="I18" s="12">
        <f>H20-H18</f>
        <v>0.11967592592592591</v>
      </c>
      <c r="J18" s="113">
        <f>I18/"01:00:00"</f>
        <v>2.872222222222222</v>
      </c>
      <c r="K18" s="113" t="e">
        <f>#REF!/"01:00:00"</f>
        <v>#REF!</v>
      </c>
      <c r="L18" s="81"/>
      <c r="M18" s="78"/>
      <c r="N18" s="177"/>
      <c r="O18" s="180"/>
      <c r="P18" s="183"/>
      <c r="Q18" s="124">
        <f>O18/"01:00:00"</f>
        <v>0</v>
      </c>
      <c r="R18" s="189" t="s">
        <v>381</v>
      </c>
    </row>
    <row r="19" spans="1:18" s="14" customFormat="1" ht="14.25" customHeight="1">
      <c r="A19" s="128"/>
      <c r="B19" s="135"/>
      <c r="C19" s="139" t="s">
        <v>256</v>
      </c>
      <c r="D19" s="140"/>
      <c r="E19" s="137" t="s">
        <v>257</v>
      </c>
      <c r="F19" s="138"/>
      <c r="G19" s="190"/>
      <c r="H19" s="6">
        <v>0.3703125</v>
      </c>
      <c r="I19" s="7">
        <f>30/J18</f>
        <v>10.44487427466151</v>
      </c>
      <c r="J19" s="114"/>
      <c r="K19" s="114"/>
      <c r="L19" s="79"/>
      <c r="M19" s="82"/>
      <c r="N19" s="178"/>
      <c r="O19" s="181"/>
      <c r="P19" s="184"/>
      <c r="Q19" s="103"/>
      <c r="R19" s="200"/>
    </row>
    <row r="20" spans="1:18" s="14" customFormat="1" ht="14.25" customHeight="1">
      <c r="A20" s="128"/>
      <c r="B20" s="135"/>
      <c r="C20" s="139"/>
      <c r="D20" s="140"/>
      <c r="E20" s="139" t="s">
        <v>258</v>
      </c>
      <c r="F20" s="140"/>
      <c r="G20" s="191" t="s">
        <v>259</v>
      </c>
      <c r="H20" s="9">
        <v>0.3800925925925926</v>
      </c>
      <c r="I20" s="119" t="s">
        <v>342</v>
      </c>
      <c r="J20" s="114"/>
      <c r="K20" s="114"/>
      <c r="L20" s="80"/>
      <c r="M20" s="202"/>
      <c r="N20" s="178"/>
      <c r="O20" s="181"/>
      <c r="P20" s="184"/>
      <c r="Q20" s="103"/>
      <c r="R20" s="200"/>
    </row>
    <row r="21" spans="1:18" s="14" customFormat="1" ht="14.25" customHeight="1" thickBot="1">
      <c r="A21" s="129"/>
      <c r="B21" s="136"/>
      <c r="C21" s="132" t="s">
        <v>260</v>
      </c>
      <c r="D21" s="133"/>
      <c r="E21" s="35" t="s">
        <v>146</v>
      </c>
      <c r="F21" s="36">
        <v>2004</v>
      </c>
      <c r="G21" s="192"/>
      <c r="H21" s="2">
        <f>H20-H19</f>
        <v>0.009780092592592604</v>
      </c>
      <c r="I21" s="120"/>
      <c r="J21" s="115"/>
      <c r="K21" s="115"/>
      <c r="L21" s="83"/>
      <c r="M21" s="203"/>
      <c r="N21" s="179"/>
      <c r="O21" s="182"/>
      <c r="P21" s="185"/>
      <c r="Q21" s="104"/>
      <c r="R21" s="201"/>
    </row>
    <row r="22" spans="1:18" ht="12.75">
      <c r="A22" s="101" t="s">
        <v>53</v>
      </c>
      <c r="B22" s="102"/>
      <c r="C22" s="102"/>
      <c r="D22" s="102"/>
      <c r="E22" s="102"/>
      <c r="F22" s="102"/>
      <c r="G22" s="94"/>
      <c r="H22" s="11">
        <v>0.2604166666666667</v>
      </c>
      <c r="I22" s="12">
        <f>H24-H22</f>
        <v>0.14583333333333331</v>
      </c>
      <c r="J22" s="113">
        <f>I22/"01:00:00"</f>
        <v>3.4999999999999996</v>
      </c>
      <c r="K22" s="113" t="e">
        <f>#REF!/"01:00:00"</f>
        <v>#REF!</v>
      </c>
      <c r="L22" s="5">
        <f>H24+TIME(0,40,0)</f>
        <v>0.4340277777777778</v>
      </c>
      <c r="M22" s="4">
        <f>L23-L22</f>
        <v>0.14583333333333326</v>
      </c>
      <c r="N22" s="113">
        <f>M22/"01:00:00"</f>
        <v>3.4999999999999982</v>
      </c>
      <c r="O22" s="98">
        <v>0.2916666666666667</v>
      </c>
      <c r="P22" s="121">
        <f>60/Q22</f>
        <v>8.571428571428571</v>
      </c>
      <c r="Q22" s="124">
        <f>O22/"01:00:00"</f>
        <v>7.000000000000001</v>
      </c>
      <c r="R22" s="17"/>
    </row>
    <row r="23" spans="1:18" ht="12.75">
      <c r="A23" s="95"/>
      <c r="B23" s="96"/>
      <c r="C23" s="96"/>
      <c r="D23" s="96"/>
      <c r="E23" s="96"/>
      <c r="F23" s="96"/>
      <c r="G23" s="97"/>
      <c r="H23" s="6">
        <v>0.3923611111111111</v>
      </c>
      <c r="I23" s="7">
        <f>30/J22</f>
        <v>8.571428571428573</v>
      </c>
      <c r="J23" s="114"/>
      <c r="K23" s="114"/>
      <c r="L23" s="51">
        <v>0.579861111111111</v>
      </c>
      <c r="M23" s="7">
        <f>30/N22</f>
        <v>8.571428571428577</v>
      </c>
      <c r="N23" s="114"/>
      <c r="O23" s="99"/>
      <c r="P23" s="122"/>
      <c r="Q23" s="103"/>
      <c r="R23" s="17"/>
    </row>
    <row r="24" spans="1:18" ht="12.75">
      <c r="A24" s="95"/>
      <c r="B24" s="96"/>
      <c r="C24" s="96"/>
      <c r="D24" s="96"/>
      <c r="E24" s="96"/>
      <c r="F24" s="96"/>
      <c r="G24" s="97"/>
      <c r="H24" s="9">
        <v>0.40625</v>
      </c>
      <c r="I24" s="119"/>
      <c r="J24" s="114"/>
      <c r="K24" s="114"/>
      <c r="L24" s="10">
        <v>0.6006944444444444</v>
      </c>
      <c r="M24" s="105" t="s">
        <v>105</v>
      </c>
      <c r="N24" s="114"/>
      <c r="O24" s="99"/>
      <c r="P24" s="122"/>
      <c r="Q24" s="103"/>
      <c r="R24" s="17"/>
    </row>
    <row r="25" spans="1:18" ht="13.5" thickBot="1">
      <c r="A25" s="93"/>
      <c r="B25" s="125"/>
      <c r="C25" s="125"/>
      <c r="D25" s="125"/>
      <c r="E25" s="125"/>
      <c r="F25" s="125"/>
      <c r="G25" s="126"/>
      <c r="H25" s="2">
        <f>H24-H23</f>
        <v>0.013888888888888895</v>
      </c>
      <c r="I25" s="120"/>
      <c r="J25" s="115"/>
      <c r="K25" s="115"/>
      <c r="L25" s="2">
        <f>L24-L23</f>
        <v>0.02083333333333337</v>
      </c>
      <c r="M25" s="106"/>
      <c r="N25" s="115"/>
      <c r="O25" s="100"/>
      <c r="P25" s="123"/>
      <c r="Q25" s="104"/>
      <c r="R25" s="17"/>
    </row>
    <row r="26" spans="1:18" ht="12.75">
      <c r="A26" s="101" t="s">
        <v>20</v>
      </c>
      <c r="B26" s="102"/>
      <c r="C26" s="102"/>
      <c r="D26" s="102"/>
      <c r="E26" s="102"/>
      <c r="F26" s="102"/>
      <c r="G26" s="94"/>
      <c r="H26" s="11">
        <v>0.2604166666666667</v>
      </c>
      <c r="I26" s="12">
        <f>H28-H26</f>
        <v>0.11458333333333331</v>
      </c>
      <c r="J26" s="113">
        <f>I26/"01:00:00"</f>
        <v>2.7499999999999996</v>
      </c>
      <c r="K26" s="113" t="e">
        <f>#REF!/"01:00:00"</f>
        <v>#REF!</v>
      </c>
      <c r="L26" s="5">
        <f>H28+TIME(0,40,0)</f>
        <v>0.4027777777777778</v>
      </c>
      <c r="M26" s="4">
        <f>L27-L26</f>
        <v>0.11458333333333326</v>
      </c>
      <c r="N26" s="113">
        <f>M26/"01:00:00"</f>
        <v>2.7499999999999982</v>
      </c>
      <c r="O26" s="98">
        <f>I26+M26</f>
        <v>0.22916666666666657</v>
      </c>
      <c r="P26" s="121">
        <f>60/Q26</f>
        <v>10.909090909090912</v>
      </c>
      <c r="Q26" s="124">
        <f>O26/"01:00:00"</f>
        <v>5.499999999999998</v>
      </c>
      <c r="R26" s="17"/>
    </row>
    <row r="27" spans="1:18" ht="12.75">
      <c r="A27" s="95"/>
      <c r="B27" s="96"/>
      <c r="C27" s="96"/>
      <c r="D27" s="96"/>
      <c r="E27" s="96"/>
      <c r="F27" s="96"/>
      <c r="G27" s="97"/>
      <c r="H27" s="6">
        <v>0.3611111111111111</v>
      </c>
      <c r="I27" s="7">
        <f>30/J26</f>
        <v>10.90909090909091</v>
      </c>
      <c r="J27" s="114"/>
      <c r="K27" s="114"/>
      <c r="L27" s="51">
        <v>0.517361111111111</v>
      </c>
      <c r="M27" s="7">
        <f>30/N26</f>
        <v>10.909090909090915</v>
      </c>
      <c r="N27" s="114"/>
      <c r="O27" s="99"/>
      <c r="P27" s="122"/>
      <c r="Q27" s="103"/>
      <c r="R27" s="17"/>
    </row>
    <row r="28" spans="1:18" ht="12.75">
      <c r="A28" s="95"/>
      <c r="B28" s="96"/>
      <c r="C28" s="96"/>
      <c r="D28" s="96"/>
      <c r="E28" s="96"/>
      <c r="F28" s="96"/>
      <c r="G28" s="97"/>
      <c r="H28" s="9">
        <v>0.375</v>
      </c>
      <c r="I28" s="119"/>
      <c r="J28" s="114"/>
      <c r="K28" s="114"/>
      <c r="L28" s="10">
        <v>0.5381944444444444</v>
      </c>
      <c r="M28" s="119"/>
      <c r="N28" s="114"/>
      <c r="O28" s="99"/>
      <c r="P28" s="122"/>
      <c r="Q28" s="103"/>
      <c r="R28" s="17"/>
    </row>
    <row r="29" spans="1:18" ht="13.5" thickBot="1">
      <c r="A29" s="93"/>
      <c r="B29" s="125"/>
      <c r="C29" s="125"/>
      <c r="D29" s="125"/>
      <c r="E29" s="125"/>
      <c r="F29" s="125"/>
      <c r="G29" s="126"/>
      <c r="H29" s="2">
        <f>H28-H27</f>
        <v>0.013888888888888895</v>
      </c>
      <c r="I29" s="120"/>
      <c r="J29" s="115"/>
      <c r="K29" s="115"/>
      <c r="L29" s="2">
        <f>L28-L27</f>
        <v>0.02083333333333337</v>
      </c>
      <c r="M29" s="120"/>
      <c r="N29" s="115"/>
      <c r="O29" s="100"/>
      <c r="P29" s="123"/>
      <c r="Q29" s="104"/>
      <c r="R29" s="17"/>
    </row>
    <row r="30" spans="7:9" ht="12.75">
      <c r="G30" t="s">
        <v>37</v>
      </c>
      <c r="I30" s="48">
        <v>0.027777777777777776</v>
      </c>
    </row>
  </sheetData>
  <mergeCells count="96">
    <mergeCell ref="P2:R2"/>
    <mergeCell ref="L5:M5"/>
    <mergeCell ref="O5:O7"/>
    <mergeCell ref="A1:E2"/>
    <mergeCell ref="F1:M1"/>
    <mergeCell ref="F2:M2"/>
    <mergeCell ref="A3:F3"/>
    <mergeCell ref="A4:L4"/>
    <mergeCell ref="P4:R4"/>
    <mergeCell ref="A5:A9"/>
    <mergeCell ref="B5:B9"/>
    <mergeCell ref="C5:D5"/>
    <mergeCell ref="G5:G8"/>
    <mergeCell ref="H5:I5"/>
    <mergeCell ref="P5:P7"/>
    <mergeCell ref="R5:R9"/>
    <mergeCell ref="C6:D8"/>
    <mergeCell ref="E6:F7"/>
    <mergeCell ref="E8:F8"/>
    <mergeCell ref="I8:I9"/>
    <mergeCell ref="M8:M9"/>
    <mergeCell ref="O8:O9"/>
    <mergeCell ref="P8:P9"/>
    <mergeCell ref="C9:D9"/>
    <mergeCell ref="N10:N13"/>
    <mergeCell ref="G10:G11"/>
    <mergeCell ref="E11:F11"/>
    <mergeCell ref="C13:D13"/>
    <mergeCell ref="E12:F12"/>
    <mergeCell ref="G12:G13"/>
    <mergeCell ref="I12:I13"/>
    <mergeCell ref="M12:M13"/>
    <mergeCell ref="K10:K13"/>
    <mergeCell ref="O10:O13"/>
    <mergeCell ref="A22:G25"/>
    <mergeCell ref="J22:J25"/>
    <mergeCell ref="I24:I25"/>
    <mergeCell ref="M24:M25"/>
    <mergeCell ref="J10:J13"/>
    <mergeCell ref="A10:A13"/>
    <mergeCell ref="B10:B13"/>
    <mergeCell ref="C10:D10"/>
    <mergeCell ref="C11:D12"/>
    <mergeCell ref="P22:P25"/>
    <mergeCell ref="Q22:Q25"/>
    <mergeCell ref="K22:K25"/>
    <mergeCell ref="N22:N25"/>
    <mergeCell ref="O22:O25"/>
    <mergeCell ref="A26:G29"/>
    <mergeCell ref="J26:J29"/>
    <mergeCell ref="K26:K29"/>
    <mergeCell ref="N26:N29"/>
    <mergeCell ref="O26:O29"/>
    <mergeCell ref="P26:P29"/>
    <mergeCell ref="Q26:Q29"/>
    <mergeCell ref="I28:I29"/>
    <mergeCell ref="M28:M29"/>
    <mergeCell ref="A14:A17"/>
    <mergeCell ref="B14:B17"/>
    <mergeCell ref="C14:D14"/>
    <mergeCell ref="G14:G15"/>
    <mergeCell ref="C15:D16"/>
    <mergeCell ref="E15:F15"/>
    <mergeCell ref="E16:F16"/>
    <mergeCell ref="G16:G17"/>
    <mergeCell ref="C17:D17"/>
    <mergeCell ref="A18:A21"/>
    <mergeCell ref="B18:B21"/>
    <mergeCell ref="C18:D18"/>
    <mergeCell ref="G18:G19"/>
    <mergeCell ref="C19:D20"/>
    <mergeCell ref="E19:F19"/>
    <mergeCell ref="E20:F20"/>
    <mergeCell ref="G20:G21"/>
    <mergeCell ref="C21:D21"/>
    <mergeCell ref="I16:I17"/>
    <mergeCell ref="M16:M17"/>
    <mergeCell ref="J14:J17"/>
    <mergeCell ref="K14:K17"/>
    <mergeCell ref="N18:N21"/>
    <mergeCell ref="O18:O21"/>
    <mergeCell ref="P14:P17"/>
    <mergeCell ref="Q14:Q17"/>
    <mergeCell ref="N14:N17"/>
    <mergeCell ref="O14:O17"/>
    <mergeCell ref="I20:I21"/>
    <mergeCell ref="M20:M21"/>
    <mergeCell ref="J18:J21"/>
    <mergeCell ref="K18:K21"/>
    <mergeCell ref="R10:R13"/>
    <mergeCell ref="R14:R17"/>
    <mergeCell ref="R18:R21"/>
    <mergeCell ref="P18:P21"/>
    <mergeCell ref="Q18:Q21"/>
    <mergeCell ref="P10:P13"/>
    <mergeCell ref="Q10:Q13"/>
  </mergeCells>
  <printOptions/>
  <pageMargins left="0.7874015748031497" right="0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T66"/>
  <sheetViews>
    <sheetView zoomScale="85" zoomScaleNormal="85" zoomScalePageLayoutView="0" workbookViewId="0" topLeftCell="A1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9.00390625" style="16" customWidth="1"/>
    <col min="9" max="9" width="9.00390625" style="13" customWidth="1"/>
    <col min="10" max="10" width="0.12890625" style="13" customWidth="1"/>
    <col min="11" max="11" width="9.00390625" style="16" customWidth="1"/>
    <col min="12" max="12" width="9.00390625" style="13" customWidth="1"/>
    <col min="13" max="13" width="2.50390625" style="13" hidden="1" customWidth="1"/>
    <col min="14" max="14" width="9.00390625" style="16" customWidth="1"/>
    <col min="15" max="15" width="9.00390625" style="13" customWidth="1"/>
    <col min="16" max="16" width="0.12890625" style="13" hidden="1" customWidth="1"/>
    <col min="17" max="17" width="12.625" style="13" customWidth="1"/>
    <col min="18" max="16384" width="9.00390625" style="13" customWidth="1"/>
  </cols>
  <sheetData>
    <row r="1" spans="1:14" ht="12.75">
      <c r="A1" s="173" t="s">
        <v>121</v>
      </c>
      <c r="B1" s="173"/>
      <c r="C1" s="173"/>
      <c r="D1" s="173"/>
      <c r="E1" s="173"/>
      <c r="F1" s="175" t="s">
        <v>308</v>
      </c>
      <c r="G1" s="175"/>
      <c r="H1" s="175"/>
      <c r="I1" s="175"/>
      <c r="J1" s="175"/>
      <c r="K1" s="175"/>
      <c r="L1" s="175"/>
      <c r="M1" s="175"/>
      <c r="N1" s="13" t="s">
        <v>67</v>
      </c>
    </row>
    <row r="2" spans="1:17" ht="12.75">
      <c r="A2" s="173"/>
      <c r="B2" s="173"/>
      <c r="C2" s="173"/>
      <c r="D2" s="173"/>
      <c r="E2" s="173"/>
      <c r="F2" s="175"/>
      <c r="G2" s="175"/>
      <c r="H2" s="175"/>
      <c r="I2" s="175"/>
      <c r="J2" s="175"/>
      <c r="K2" s="175"/>
      <c r="L2" s="175"/>
      <c r="M2" s="175"/>
      <c r="N2" s="64" t="s">
        <v>68</v>
      </c>
      <c r="O2" s="107" t="s">
        <v>215</v>
      </c>
      <c r="P2" s="107"/>
      <c r="Q2" s="107"/>
    </row>
    <row r="3" spans="1:15" ht="18.75" customHeight="1">
      <c r="A3" s="211" t="s">
        <v>309</v>
      </c>
      <c r="B3" s="211"/>
      <c r="C3" s="211"/>
      <c r="D3" s="211"/>
      <c r="E3" s="211"/>
      <c r="F3" s="211"/>
      <c r="H3" s="68"/>
      <c r="I3" s="69" t="s">
        <v>122</v>
      </c>
      <c r="J3" s="67"/>
      <c r="K3" s="72">
        <v>100</v>
      </c>
      <c r="L3" s="68" t="s">
        <v>44</v>
      </c>
      <c r="M3" s="68" t="s">
        <v>43</v>
      </c>
      <c r="N3" s="13" t="s">
        <v>69</v>
      </c>
      <c r="O3" s="16"/>
    </row>
    <row r="4" spans="1:17" ht="19.5" customHeight="1" thickBot="1">
      <c r="A4" s="193" t="s">
        <v>311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63"/>
      <c r="N4" s="66" t="s">
        <v>70</v>
      </c>
      <c r="O4" s="108" t="s">
        <v>163</v>
      </c>
      <c r="P4" s="108"/>
      <c r="Q4" s="108"/>
    </row>
    <row r="5" spans="1:17" ht="13.5" customHeight="1">
      <c r="A5" s="127" t="s">
        <v>0</v>
      </c>
      <c r="B5" s="208" t="s">
        <v>5</v>
      </c>
      <c r="C5" s="130" t="s">
        <v>123</v>
      </c>
      <c r="D5" s="131"/>
      <c r="E5" s="42" t="s">
        <v>123</v>
      </c>
      <c r="F5" s="43" t="s">
        <v>124</v>
      </c>
      <c r="G5" s="171" t="s">
        <v>3</v>
      </c>
      <c r="H5" s="232" t="s">
        <v>125</v>
      </c>
      <c r="I5" s="233"/>
      <c r="J5" s="18"/>
      <c r="K5" s="154" t="s">
        <v>126</v>
      </c>
      <c r="L5" s="155"/>
      <c r="M5" s="19"/>
      <c r="N5" s="98" t="s">
        <v>127</v>
      </c>
      <c r="O5" s="153" t="s">
        <v>128</v>
      </c>
      <c r="P5" s="21"/>
      <c r="Q5" s="156" t="s">
        <v>129</v>
      </c>
    </row>
    <row r="6" spans="1:17" s="14" customFormat="1" ht="14.25" customHeight="1">
      <c r="A6" s="128"/>
      <c r="B6" s="209"/>
      <c r="C6" s="160" t="s">
        <v>1</v>
      </c>
      <c r="D6" s="161"/>
      <c r="E6" s="160" t="s">
        <v>2</v>
      </c>
      <c r="F6" s="161"/>
      <c r="G6" s="172"/>
      <c r="H6" s="22" t="s">
        <v>79</v>
      </c>
      <c r="I6" s="23" t="s">
        <v>80</v>
      </c>
      <c r="J6" s="24"/>
      <c r="K6" s="22" t="s">
        <v>81</v>
      </c>
      <c r="L6" s="23" t="s">
        <v>80</v>
      </c>
      <c r="M6" s="24"/>
      <c r="N6" s="99"/>
      <c r="O6" s="149"/>
      <c r="P6" s="26"/>
      <c r="Q6" s="157"/>
    </row>
    <row r="7" spans="1:17" s="14" customFormat="1" ht="14.25" customHeight="1">
      <c r="A7" s="128"/>
      <c r="B7" s="209"/>
      <c r="C7" s="160"/>
      <c r="D7" s="161"/>
      <c r="E7" s="160"/>
      <c r="F7" s="161"/>
      <c r="G7" s="172"/>
      <c r="H7" s="22" t="s">
        <v>82</v>
      </c>
      <c r="I7" s="23" t="s">
        <v>83</v>
      </c>
      <c r="J7" s="24"/>
      <c r="K7" s="22" t="s">
        <v>84</v>
      </c>
      <c r="L7" s="23" t="s">
        <v>83</v>
      </c>
      <c r="M7" s="24"/>
      <c r="N7" s="99"/>
      <c r="O7" s="149"/>
      <c r="P7" s="26"/>
      <c r="Q7" s="157"/>
    </row>
    <row r="8" spans="1:17" s="14" customFormat="1" ht="12.75">
      <c r="A8" s="128"/>
      <c r="B8" s="209"/>
      <c r="C8" s="160"/>
      <c r="D8" s="161"/>
      <c r="E8" s="160" t="s">
        <v>85</v>
      </c>
      <c r="F8" s="161"/>
      <c r="G8" s="172"/>
      <c r="H8" s="27" t="s">
        <v>86</v>
      </c>
      <c r="I8" s="162" t="s">
        <v>87</v>
      </c>
      <c r="J8" s="28"/>
      <c r="K8" s="27" t="s">
        <v>86</v>
      </c>
      <c r="L8" s="162" t="s">
        <v>87</v>
      </c>
      <c r="M8" s="24"/>
      <c r="N8" s="99" t="s">
        <v>88</v>
      </c>
      <c r="O8" s="149" t="s">
        <v>89</v>
      </c>
      <c r="P8" s="29"/>
      <c r="Q8" s="158"/>
    </row>
    <row r="9" spans="1:17" s="14" customFormat="1" ht="13.5" thickBot="1">
      <c r="A9" s="129"/>
      <c r="B9" s="210"/>
      <c r="C9" s="151" t="s">
        <v>90</v>
      </c>
      <c r="D9" s="152"/>
      <c r="E9" s="35" t="s">
        <v>91</v>
      </c>
      <c r="F9" s="36" t="s">
        <v>92</v>
      </c>
      <c r="G9" s="44" t="s">
        <v>31</v>
      </c>
      <c r="H9" s="1" t="s">
        <v>93</v>
      </c>
      <c r="I9" s="163"/>
      <c r="J9" s="30"/>
      <c r="K9" s="1" t="s">
        <v>93</v>
      </c>
      <c r="L9" s="163"/>
      <c r="M9" s="30"/>
      <c r="N9" s="100"/>
      <c r="O9" s="150"/>
      <c r="P9" s="32"/>
      <c r="Q9" s="159"/>
    </row>
    <row r="10" spans="1:17" s="14" customFormat="1" ht="13.5" customHeight="1">
      <c r="A10" s="127">
        <v>1</v>
      </c>
      <c r="B10" s="134">
        <v>101</v>
      </c>
      <c r="C10" s="212"/>
      <c r="D10" s="213"/>
      <c r="E10" s="47">
        <v>55147</v>
      </c>
      <c r="F10" s="45" t="s">
        <v>51</v>
      </c>
      <c r="G10" s="189" t="s">
        <v>63</v>
      </c>
      <c r="H10" s="3">
        <v>0.2708333333333333</v>
      </c>
      <c r="I10" s="4">
        <f>H12-H10</f>
        <v>0.10821759259259256</v>
      </c>
      <c r="J10" s="113">
        <f>I10/"01:00:00"</f>
        <v>2.5972222222222214</v>
      </c>
      <c r="K10" s="5">
        <f>H12+TIME(0,40,0)</f>
        <v>0.40682870370370366</v>
      </c>
      <c r="L10" s="4">
        <f>K11-K10</f>
        <v>0.09744212962962967</v>
      </c>
      <c r="M10" s="113">
        <f>L10/"01:00:00"</f>
        <v>2.338611111111112</v>
      </c>
      <c r="N10" s="98">
        <f>I10+L10</f>
        <v>0.20565972222222223</v>
      </c>
      <c r="O10" s="121">
        <f>40/P10</f>
        <v>8.104001350666891</v>
      </c>
      <c r="P10" s="113">
        <f>N10/"01:00:00"</f>
        <v>4.935833333333334</v>
      </c>
      <c r="Q10" s="116" t="s">
        <v>370</v>
      </c>
    </row>
    <row r="11" spans="1:17" s="14" customFormat="1" ht="13.5" customHeight="1">
      <c r="A11" s="128"/>
      <c r="B11" s="135"/>
      <c r="C11" s="137" t="s">
        <v>173</v>
      </c>
      <c r="D11" s="138"/>
      <c r="E11" s="137" t="s">
        <v>263</v>
      </c>
      <c r="F11" s="138"/>
      <c r="G11" s="190"/>
      <c r="H11" s="6">
        <v>0.3681597222222222</v>
      </c>
      <c r="I11" s="7">
        <f>20/J10</f>
        <v>7.700534759358291</v>
      </c>
      <c r="J11" s="114"/>
      <c r="K11" s="8">
        <v>0.5042708333333333</v>
      </c>
      <c r="L11" s="7">
        <f>20/M10</f>
        <v>8.552084570614083</v>
      </c>
      <c r="M11" s="114"/>
      <c r="N11" s="99"/>
      <c r="O11" s="122"/>
      <c r="P11" s="114"/>
      <c r="Q11" s="117"/>
    </row>
    <row r="12" spans="1:17" s="14" customFormat="1" ht="13.5" customHeight="1">
      <c r="A12" s="128"/>
      <c r="B12" s="135"/>
      <c r="C12" s="137"/>
      <c r="D12" s="138"/>
      <c r="E12" s="139" t="s">
        <v>264</v>
      </c>
      <c r="F12" s="140"/>
      <c r="G12" s="191" t="s">
        <v>174</v>
      </c>
      <c r="H12" s="9">
        <v>0.3790509259259259</v>
      </c>
      <c r="I12" s="119" t="s">
        <v>343</v>
      </c>
      <c r="J12" s="114"/>
      <c r="K12" s="10">
        <v>0.5149652777777778</v>
      </c>
      <c r="L12" s="119" t="s">
        <v>356</v>
      </c>
      <c r="M12" s="114"/>
      <c r="N12" s="99"/>
      <c r="O12" s="122"/>
      <c r="P12" s="114"/>
      <c r="Q12" s="117"/>
    </row>
    <row r="13" spans="1:17" s="14" customFormat="1" ht="16.5" thickBot="1">
      <c r="A13" s="129"/>
      <c r="B13" s="136"/>
      <c r="C13" s="147" t="s">
        <v>175</v>
      </c>
      <c r="D13" s="148"/>
      <c r="E13" s="35" t="s">
        <v>265</v>
      </c>
      <c r="F13" s="36">
        <v>2007</v>
      </c>
      <c r="G13" s="192"/>
      <c r="H13" s="2">
        <f>H12-H11</f>
        <v>0.010891203703703667</v>
      </c>
      <c r="I13" s="120"/>
      <c r="J13" s="115"/>
      <c r="K13" s="2">
        <f>K12-K11</f>
        <v>0.01069444444444445</v>
      </c>
      <c r="L13" s="120"/>
      <c r="M13" s="115"/>
      <c r="N13" s="100"/>
      <c r="O13" s="123"/>
      <c r="P13" s="115"/>
      <c r="Q13" s="118"/>
    </row>
    <row r="14" spans="1:17" s="14" customFormat="1" ht="13.5" customHeight="1">
      <c r="A14" s="127">
        <v>1</v>
      </c>
      <c r="B14" s="134">
        <v>102</v>
      </c>
      <c r="C14" s="212"/>
      <c r="D14" s="213"/>
      <c r="E14" s="54">
        <v>55705</v>
      </c>
      <c r="F14" s="45" t="s">
        <v>266</v>
      </c>
      <c r="G14" s="189" t="s">
        <v>176</v>
      </c>
      <c r="H14" s="3">
        <v>0.2708333333333333</v>
      </c>
      <c r="I14" s="4">
        <f>H16-H14</f>
        <v>0.10620370370370374</v>
      </c>
      <c r="J14" s="113">
        <f>I14/"01:00:00"</f>
        <v>2.54888888888889</v>
      </c>
      <c r="K14" s="5">
        <f>H16+TIME(0,40,0)</f>
        <v>0.40481481481481485</v>
      </c>
      <c r="L14" s="4">
        <f>K15-K14</f>
        <v>0.09942129629629626</v>
      </c>
      <c r="M14" s="113">
        <f>L14/"01:00:00"</f>
        <v>2.38611111111111</v>
      </c>
      <c r="N14" s="98">
        <f>I14+L14</f>
        <v>0.205625</v>
      </c>
      <c r="O14" s="121">
        <f>40/P14</f>
        <v>8.105369807497466</v>
      </c>
      <c r="P14" s="113">
        <f>N14/"01:00:00"</f>
        <v>4.9350000000000005</v>
      </c>
      <c r="Q14" s="116" t="s">
        <v>370</v>
      </c>
    </row>
    <row r="15" spans="1:17" s="14" customFormat="1" ht="13.5" customHeight="1">
      <c r="A15" s="128"/>
      <c r="B15" s="135"/>
      <c r="C15" s="137" t="s">
        <v>166</v>
      </c>
      <c r="D15" s="138"/>
      <c r="E15" s="137" t="s">
        <v>169</v>
      </c>
      <c r="F15" s="138"/>
      <c r="G15" s="190"/>
      <c r="H15" s="6">
        <v>0.36789351851851854</v>
      </c>
      <c r="I15" s="7">
        <f>20/J14</f>
        <v>7.846556233653005</v>
      </c>
      <c r="J15" s="114"/>
      <c r="K15" s="8">
        <v>0.5042361111111111</v>
      </c>
      <c r="L15" s="7">
        <f>20/M14</f>
        <v>8.381839348079165</v>
      </c>
      <c r="M15" s="114"/>
      <c r="N15" s="99"/>
      <c r="O15" s="122"/>
      <c r="P15" s="114"/>
      <c r="Q15" s="117"/>
    </row>
    <row r="16" spans="1:17" s="14" customFormat="1" ht="13.5" customHeight="1">
      <c r="A16" s="128"/>
      <c r="B16" s="135"/>
      <c r="C16" s="137"/>
      <c r="D16" s="138"/>
      <c r="E16" s="139" t="s">
        <v>170</v>
      </c>
      <c r="F16" s="140"/>
      <c r="G16" s="191" t="s">
        <v>64</v>
      </c>
      <c r="H16" s="9">
        <v>0.37703703703703706</v>
      </c>
      <c r="I16" s="119" t="s">
        <v>344</v>
      </c>
      <c r="J16" s="114"/>
      <c r="K16" s="10">
        <v>0.514074074074074</v>
      </c>
      <c r="L16" s="119" t="s">
        <v>346</v>
      </c>
      <c r="M16" s="114"/>
      <c r="N16" s="99"/>
      <c r="O16" s="122"/>
      <c r="P16" s="114"/>
      <c r="Q16" s="117"/>
    </row>
    <row r="17" spans="1:17" s="14" customFormat="1" ht="16.5" thickBot="1">
      <c r="A17" s="129"/>
      <c r="B17" s="136"/>
      <c r="C17" s="147" t="s">
        <v>167</v>
      </c>
      <c r="D17" s="148"/>
      <c r="E17" s="35" t="s">
        <v>38</v>
      </c>
      <c r="F17" s="36">
        <v>2007</v>
      </c>
      <c r="G17" s="192"/>
      <c r="H17" s="2">
        <f>H16-H15</f>
        <v>0.009143518518518523</v>
      </c>
      <c r="I17" s="120"/>
      <c r="J17" s="115"/>
      <c r="K17" s="2">
        <f>K16-K15</f>
        <v>0.00983796296296291</v>
      </c>
      <c r="L17" s="120"/>
      <c r="M17" s="115"/>
      <c r="N17" s="100"/>
      <c r="O17" s="123"/>
      <c r="P17" s="115"/>
      <c r="Q17" s="118"/>
    </row>
    <row r="18" spans="1:17" s="14" customFormat="1" ht="13.5" customHeight="1">
      <c r="A18" s="127">
        <v>1</v>
      </c>
      <c r="B18" s="134">
        <v>103</v>
      </c>
      <c r="C18" s="226"/>
      <c r="D18" s="227"/>
      <c r="E18" s="42">
        <v>53149</v>
      </c>
      <c r="F18" s="43" t="s">
        <v>55</v>
      </c>
      <c r="G18" s="189" t="s">
        <v>63</v>
      </c>
      <c r="H18" s="3">
        <v>0.2708333333333333</v>
      </c>
      <c r="I18" s="4">
        <f>H20-H18</f>
        <v>0.10219907407407408</v>
      </c>
      <c r="J18" s="113">
        <f>I18/"01:00:00"</f>
        <v>2.452777777777778</v>
      </c>
      <c r="K18" s="5">
        <f>H20+TIME(0,40,0)</f>
        <v>0.4008101851851852</v>
      </c>
      <c r="L18" s="4">
        <f>K19-K18</f>
        <v>0.10341435185185188</v>
      </c>
      <c r="M18" s="113">
        <f>L18/"01:00:00"</f>
        <v>2.481944444444445</v>
      </c>
      <c r="N18" s="98">
        <f>I18+L18</f>
        <v>0.20561342592592596</v>
      </c>
      <c r="O18" s="121">
        <f>40/P18</f>
        <v>8.105826062482407</v>
      </c>
      <c r="P18" s="113">
        <f>N18/"01:00:00"</f>
        <v>4.934722222222224</v>
      </c>
      <c r="Q18" s="116" t="s">
        <v>370</v>
      </c>
    </row>
    <row r="19" spans="1:17" s="14" customFormat="1" ht="13.5" customHeight="1">
      <c r="A19" s="128"/>
      <c r="B19" s="135"/>
      <c r="C19" s="218" t="s">
        <v>168</v>
      </c>
      <c r="D19" s="219"/>
      <c r="E19" s="137" t="s">
        <v>267</v>
      </c>
      <c r="F19" s="138"/>
      <c r="G19" s="190"/>
      <c r="H19" s="6">
        <v>0.36811342592592594</v>
      </c>
      <c r="I19" s="7">
        <f>20/J18</f>
        <v>8.154020385050963</v>
      </c>
      <c r="J19" s="114"/>
      <c r="K19" s="8">
        <v>0.5042245370370371</v>
      </c>
      <c r="L19" s="7">
        <f>20/M18</f>
        <v>8.05819809736989</v>
      </c>
      <c r="M19" s="114"/>
      <c r="N19" s="99"/>
      <c r="O19" s="122"/>
      <c r="P19" s="114"/>
      <c r="Q19" s="117"/>
    </row>
    <row r="20" spans="1:17" s="14" customFormat="1" ht="13.5" customHeight="1">
      <c r="A20" s="128"/>
      <c r="B20" s="135"/>
      <c r="C20" s="218"/>
      <c r="D20" s="219"/>
      <c r="E20" s="139" t="s">
        <v>268</v>
      </c>
      <c r="F20" s="140"/>
      <c r="G20" s="191" t="s">
        <v>64</v>
      </c>
      <c r="H20" s="9">
        <v>0.3730324074074074</v>
      </c>
      <c r="I20" s="119" t="s">
        <v>345</v>
      </c>
      <c r="J20" s="114"/>
      <c r="K20" s="10">
        <v>0.5133680555555555</v>
      </c>
      <c r="L20" s="119" t="s">
        <v>343</v>
      </c>
      <c r="M20" s="114"/>
      <c r="N20" s="99"/>
      <c r="O20" s="122"/>
      <c r="P20" s="114"/>
      <c r="Q20" s="117"/>
    </row>
    <row r="21" spans="1:17" s="14" customFormat="1" ht="16.5" thickBot="1">
      <c r="A21" s="129"/>
      <c r="B21" s="136"/>
      <c r="C21" s="228" t="s">
        <v>171</v>
      </c>
      <c r="D21" s="229"/>
      <c r="E21" s="35" t="s">
        <v>38</v>
      </c>
      <c r="F21" s="36">
        <v>2001</v>
      </c>
      <c r="G21" s="192"/>
      <c r="H21" s="2">
        <f>H20-H19</f>
        <v>0.004918981481481455</v>
      </c>
      <c r="I21" s="120"/>
      <c r="J21" s="115"/>
      <c r="K21" s="2">
        <f>K20-K19</f>
        <v>0.009143518518518468</v>
      </c>
      <c r="L21" s="120"/>
      <c r="M21" s="115"/>
      <c r="N21" s="100"/>
      <c r="O21" s="123"/>
      <c r="P21" s="115"/>
      <c r="Q21" s="118"/>
    </row>
    <row r="22" spans="1:20" s="14" customFormat="1" ht="13.5" customHeight="1">
      <c r="A22" s="127">
        <v>1</v>
      </c>
      <c r="B22" s="134">
        <v>104</v>
      </c>
      <c r="C22" s="212"/>
      <c r="D22" s="213"/>
      <c r="E22" s="42"/>
      <c r="F22" s="45" t="s">
        <v>51</v>
      </c>
      <c r="G22" s="189" t="s">
        <v>63</v>
      </c>
      <c r="H22" s="3">
        <v>0.2708333333333333</v>
      </c>
      <c r="I22" s="4">
        <f>H24-H22</f>
        <v>0.10427083333333331</v>
      </c>
      <c r="J22" s="113">
        <f>I22/"01:00:00"</f>
        <v>2.5024999999999995</v>
      </c>
      <c r="K22" s="5">
        <f>H24+TIME(0,40,0)</f>
        <v>0.4028819444444444</v>
      </c>
      <c r="L22" s="4">
        <f>K23-K22</f>
        <v>0.10126157407407405</v>
      </c>
      <c r="M22" s="113">
        <f>L22/"01:00:00"</f>
        <v>2.430277777777777</v>
      </c>
      <c r="N22" s="98">
        <f>I22+L22</f>
        <v>0.20553240740740736</v>
      </c>
      <c r="O22" s="121">
        <f>40/P22</f>
        <v>8.109021286180877</v>
      </c>
      <c r="P22" s="113">
        <f>N22/"01:00:00"</f>
        <v>4.932777777777777</v>
      </c>
      <c r="Q22" s="116" t="s">
        <v>370</v>
      </c>
      <c r="T22" s="76"/>
    </row>
    <row r="23" spans="1:17" s="14" customFormat="1" ht="13.5" customHeight="1">
      <c r="A23" s="128"/>
      <c r="B23" s="135"/>
      <c r="C23" s="137" t="s">
        <v>143</v>
      </c>
      <c r="D23" s="138"/>
      <c r="E23" s="137" t="s">
        <v>269</v>
      </c>
      <c r="F23" s="138"/>
      <c r="G23" s="190"/>
      <c r="H23" s="6">
        <v>0.36795138888888884</v>
      </c>
      <c r="I23" s="7">
        <f>20/J22</f>
        <v>7.992007992007993</v>
      </c>
      <c r="J23" s="114"/>
      <c r="K23" s="8">
        <v>0.5041435185185185</v>
      </c>
      <c r="L23" s="7">
        <f>20/M22</f>
        <v>8.2295119442222</v>
      </c>
      <c r="M23" s="114"/>
      <c r="N23" s="99"/>
      <c r="O23" s="122"/>
      <c r="P23" s="114"/>
      <c r="Q23" s="117"/>
    </row>
    <row r="24" spans="1:17" s="14" customFormat="1" ht="13.5" customHeight="1">
      <c r="A24" s="128"/>
      <c r="B24" s="135"/>
      <c r="C24" s="137"/>
      <c r="D24" s="138"/>
      <c r="E24" s="139" t="s">
        <v>270</v>
      </c>
      <c r="F24" s="140"/>
      <c r="G24" s="191" t="s">
        <v>232</v>
      </c>
      <c r="H24" s="9">
        <v>0.3751041666666666</v>
      </c>
      <c r="I24" s="119" t="s">
        <v>344</v>
      </c>
      <c r="J24" s="114"/>
      <c r="K24" s="10">
        <v>0.5152199074074074</v>
      </c>
      <c r="L24" s="119" t="s">
        <v>357</v>
      </c>
      <c r="M24" s="114"/>
      <c r="N24" s="99"/>
      <c r="O24" s="122"/>
      <c r="P24" s="114"/>
      <c r="Q24" s="117"/>
    </row>
    <row r="25" spans="1:17" s="14" customFormat="1" ht="16.5" thickBot="1">
      <c r="A25" s="129"/>
      <c r="B25" s="136"/>
      <c r="C25" s="147" t="s">
        <v>271</v>
      </c>
      <c r="D25" s="148"/>
      <c r="E25" s="35" t="s">
        <v>272</v>
      </c>
      <c r="F25" s="36">
        <v>2008</v>
      </c>
      <c r="G25" s="192"/>
      <c r="H25" s="2">
        <f>H24-H23</f>
        <v>0.007152777777777786</v>
      </c>
      <c r="I25" s="120"/>
      <c r="J25" s="115"/>
      <c r="K25" s="2">
        <f>K24-K23</f>
        <v>0.011076388888888955</v>
      </c>
      <c r="L25" s="120"/>
      <c r="M25" s="115"/>
      <c r="N25" s="100"/>
      <c r="O25" s="123"/>
      <c r="P25" s="115"/>
      <c r="Q25" s="118"/>
    </row>
    <row r="26" spans="1:17" s="14" customFormat="1" ht="12.75">
      <c r="A26" s="127">
        <v>1</v>
      </c>
      <c r="B26" s="134">
        <v>105</v>
      </c>
      <c r="C26" s="145"/>
      <c r="D26" s="146"/>
      <c r="E26" s="42"/>
      <c r="F26" s="45" t="s">
        <v>273</v>
      </c>
      <c r="G26" s="189" t="s">
        <v>274</v>
      </c>
      <c r="H26" s="3">
        <v>0.2708333333333333</v>
      </c>
      <c r="I26" s="4">
        <f>H28-H26</f>
        <v>0.10517361111111112</v>
      </c>
      <c r="J26" s="113">
        <f>I26/"01:00:00"</f>
        <v>2.524166666666667</v>
      </c>
      <c r="K26" s="5">
        <f>H28+TIME(0,40,0)</f>
        <v>0.4037847222222222</v>
      </c>
      <c r="L26" s="4">
        <f>K27-K26</f>
        <v>0.10028935185185178</v>
      </c>
      <c r="M26" s="113">
        <f>L26/"01:00:00"</f>
        <v>2.4069444444444428</v>
      </c>
      <c r="N26" s="98">
        <f>I26+L26</f>
        <v>0.2054629629629629</v>
      </c>
      <c r="O26" s="121">
        <f>40/P26</f>
        <v>8.111762054979723</v>
      </c>
      <c r="P26" s="113">
        <f>N26/"01:00:00"</f>
        <v>4.93111111111111</v>
      </c>
      <c r="Q26" s="116" t="s">
        <v>370</v>
      </c>
    </row>
    <row r="27" spans="1:17" s="14" customFormat="1" ht="15.75">
      <c r="A27" s="128"/>
      <c r="B27" s="135"/>
      <c r="C27" s="137" t="s">
        <v>275</v>
      </c>
      <c r="D27" s="138"/>
      <c r="E27" s="137" t="s">
        <v>276</v>
      </c>
      <c r="F27" s="138"/>
      <c r="G27" s="190"/>
      <c r="H27" s="6">
        <v>0.3680555555555556</v>
      </c>
      <c r="I27" s="7">
        <f>20/J26</f>
        <v>7.923407065037965</v>
      </c>
      <c r="J27" s="114"/>
      <c r="K27" s="8">
        <v>0.504074074074074</v>
      </c>
      <c r="L27" s="7">
        <f>20/M26</f>
        <v>8.309290248124645</v>
      </c>
      <c r="M27" s="114"/>
      <c r="N27" s="99"/>
      <c r="O27" s="122"/>
      <c r="P27" s="114"/>
      <c r="Q27" s="117"/>
    </row>
    <row r="28" spans="1:17" s="14" customFormat="1" ht="12.75">
      <c r="A28" s="128"/>
      <c r="B28" s="135"/>
      <c r="C28" s="137"/>
      <c r="D28" s="138"/>
      <c r="E28" s="139" t="s">
        <v>277</v>
      </c>
      <c r="F28" s="140"/>
      <c r="G28" s="191" t="s">
        <v>362</v>
      </c>
      <c r="H28" s="9">
        <v>0.37600694444444444</v>
      </c>
      <c r="I28" s="119" t="s">
        <v>345</v>
      </c>
      <c r="J28" s="114"/>
      <c r="K28" s="10">
        <v>0.5170370370370371</v>
      </c>
      <c r="L28" s="119" t="s">
        <v>358</v>
      </c>
      <c r="M28" s="114"/>
      <c r="N28" s="99"/>
      <c r="O28" s="122"/>
      <c r="P28" s="114"/>
      <c r="Q28" s="117"/>
    </row>
    <row r="29" spans="1:17" s="14" customFormat="1" ht="16.5" thickBot="1">
      <c r="A29" s="129"/>
      <c r="B29" s="136"/>
      <c r="C29" s="147" t="s">
        <v>278</v>
      </c>
      <c r="D29" s="148"/>
      <c r="E29" s="35" t="s">
        <v>272</v>
      </c>
      <c r="F29" s="36">
        <v>2008</v>
      </c>
      <c r="G29" s="192"/>
      <c r="H29" s="2">
        <f>H28-H27</f>
        <v>0.007951388888888855</v>
      </c>
      <c r="I29" s="120"/>
      <c r="J29" s="115"/>
      <c r="K29" s="2">
        <f>K28-K27</f>
        <v>0.012962962962963065</v>
      </c>
      <c r="L29" s="120"/>
      <c r="M29" s="115"/>
      <c r="N29" s="100"/>
      <c r="O29" s="123"/>
      <c r="P29" s="115"/>
      <c r="Q29" s="118"/>
    </row>
    <row r="30" spans="1:17" s="14" customFormat="1" ht="15.75">
      <c r="A30" s="127">
        <v>1</v>
      </c>
      <c r="B30" s="134">
        <v>106</v>
      </c>
      <c r="C30" s="212"/>
      <c r="D30" s="213"/>
      <c r="E30" s="71"/>
      <c r="F30" s="55" t="s">
        <v>273</v>
      </c>
      <c r="G30" s="189" t="s">
        <v>274</v>
      </c>
      <c r="H30" s="3">
        <v>0.2708333333333333</v>
      </c>
      <c r="I30" s="4">
        <f>H32-H30</f>
        <v>0.1030787037037037</v>
      </c>
      <c r="J30" s="113">
        <f>I30/"01:00:00"</f>
        <v>2.473888888888889</v>
      </c>
      <c r="K30" s="5">
        <f>H32+TIME(0,40,0)</f>
        <v>0.4016898148148148</v>
      </c>
      <c r="L30" s="4">
        <f>K31-K30</f>
        <v>0.10236111111111112</v>
      </c>
      <c r="M30" s="113">
        <f>L30/"01:00:00"</f>
        <v>2.456666666666667</v>
      </c>
      <c r="N30" s="98">
        <f>I30+L30</f>
        <v>0.20543981481481483</v>
      </c>
      <c r="O30" s="121">
        <f>40/P30</f>
        <v>8.112676056338026</v>
      </c>
      <c r="P30" s="113">
        <f>N30/"01:00:00"</f>
        <v>4.930555555555556</v>
      </c>
      <c r="Q30" s="116" t="s">
        <v>370</v>
      </c>
    </row>
    <row r="31" spans="1:17" s="14" customFormat="1" ht="15.75">
      <c r="A31" s="128"/>
      <c r="B31" s="135"/>
      <c r="C31" s="137" t="s">
        <v>279</v>
      </c>
      <c r="D31" s="138"/>
      <c r="E31" s="218" t="s">
        <v>280</v>
      </c>
      <c r="F31" s="219"/>
      <c r="G31" s="190"/>
      <c r="H31" s="6">
        <v>0.367962962962963</v>
      </c>
      <c r="I31" s="7">
        <f>20/J30</f>
        <v>8.084437457893555</v>
      </c>
      <c r="J31" s="114"/>
      <c r="K31" s="8">
        <v>0.5040509259259259</v>
      </c>
      <c r="L31" s="7">
        <f>20/M30</f>
        <v>8.141112618724557</v>
      </c>
      <c r="M31" s="114"/>
      <c r="N31" s="99"/>
      <c r="O31" s="122"/>
      <c r="P31" s="114"/>
      <c r="Q31" s="117"/>
    </row>
    <row r="32" spans="1:17" s="14" customFormat="1" ht="12.75">
      <c r="A32" s="128"/>
      <c r="B32" s="135"/>
      <c r="C32" s="137"/>
      <c r="D32" s="138"/>
      <c r="E32" s="224" t="s">
        <v>281</v>
      </c>
      <c r="F32" s="225"/>
      <c r="G32" s="191" t="s">
        <v>64</v>
      </c>
      <c r="H32" s="9">
        <v>0.373912037037037</v>
      </c>
      <c r="I32" s="119" t="s">
        <v>346</v>
      </c>
      <c r="J32" s="114"/>
      <c r="K32" s="10">
        <v>0.5142361111111111</v>
      </c>
      <c r="L32" s="119" t="s">
        <v>359</v>
      </c>
      <c r="M32" s="114"/>
      <c r="N32" s="99"/>
      <c r="O32" s="122"/>
      <c r="P32" s="114"/>
      <c r="Q32" s="117"/>
    </row>
    <row r="33" spans="1:17" s="14" customFormat="1" ht="16.5" thickBot="1">
      <c r="A33" s="129"/>
      <c r="B33" s="136"/>
      <c r="C33" s="147" t="s">
        <v>282</v>
      </c>
      <c r="D33" s="148"/>
      <c r="E33" s="49" t="s">
        <v>38</v>
      </c>
      <c r="F33" s="50">
        <v>2009</v>
      </c>
      <c r="G33" s="192"/>
      <c r="H33" s="2">
        <f>H32-H31</f>
        <v>0.005949074074074023</v>
      </c>
      <c r="I33" s="120"/>
      <c r="J33" s="115"/>
      <c r="K33" s="2">
        <f>K32-K31</f>
        <v>0.010185185185185186</v>
      </c>
      <c r="L33" s="120"/>
      <c r="M33" s="115"/>
      <c r="N33" s="100"/>
      <c r="O33" s="123"/>
      <c r="P33" s="115"/>
      <c r="Q33" s="118"/>
    </row>
    <row r="34" spans="1:17" s="14" customFormat="1" ht="15.75">
      <c r="A34" s="127">
        <v>1</v>
      </c>
      <c r="B34" s="134">
        <v>107</v>
      </c>
      <c r="C34" s="212"/>
      <c r="D34" s="213"/>
      <c r="E34" s="46"/>
      <c r="F34" s="45" t="s">
        <v>41</v>
      </c>
      <c r="G34" s="189" t="s">
        <v>165</v>
      </c>
      <c r="H34" s="3">
        <v>0.2708333333333333</v>
      </c>
      <c r="I34" s="4">
        <f>H36-H34</f>
        <v>0.11928240740740742</v>
      </c>
      <c r="J34" s="113">
        <f>I34/"01:00:00"</f>
        <v>2.862777777777778</v>
      </c>
      <c r="K34" s="5">
        <f>H36+TIME(0,40,0)</f>
        <v>0.4178935185185185</v>
      </c>
      <c r="L34" s="4">
        <f>K35-K34</f>
        <v>0.08415509259259257</v>
      </c>
      <c r="M34" s="113">
        <f>L34/"01:00:00"</f>
        <v>2.0197222222222218</v>
      </c>
      <c r="N34" s="98">
        <f>I34+L34</f>
        <v>0.2034375</v>
      </c>
      <c r="O34" s="121">
        <f>40/P34</f>
        <v>8.19252432155658</v>
      </c>
      <c r="P34" s="113">
        <f>N34/"01:00:00"</f>
        <v>4.8825</v>
      </c>
      <c r="Q34" s="116" t="s">
        <v>370</v>
      </c>
    </row>
    <row r="35" spans="1:17" s="14" customFormat="1" ht="15.75">
      <c r="A35" s="128"/>
      <c r="B35" s="135"/>
      <c r="C35" s="137" t="s">
        <v>283</v>
      </c>
      <c r="D35" s="138"/>
      <c r="E35" s="137" t="s">
        <v>284</v>
      </c>
      <c r="F35" s="138"/>
      <c r="G35" s="190"/>
      <c r="H35" s="6">
        <v>0.3786689814814815</v>
      </c>
      <c r="I35" s="7">
        <f>20/J34</f>
        <v>6.986221618474675</v>
      </c>
      <c r="J35" s="114"/>
      <c r="K35" s="8">
        <v>0.5020486111111111</v>
      </c>
      <c r="L35" s="7">
        <f>20/M34</f>
        <v>9.902351808554535</v>
      </c>
      <c r="M35" s="114"/>
      <c r="N35" s="99"/>
      <c r="O35" s="122"/>
      <c r="P35" s="114"/>
      <c r="Q35" s="117"/>
    </row>
    <row r="36" spans="1:17" s="14" customFormat="1" ht="12.75">
      <c r="A36" s="128"/>
      <c r="B36" s="135"/>
      <c r="C36" s="137"/>
      <c r="D36" s="138"/>
      <c r="E36" s="139" t="s">
        <v>285</v>
      </c>
      <c r="F36" s="140"/>
      <c r="G36" s="214" t="s">
        <v>119</v>
      </c>
      <c r="H36" s="9">
        <v>0.39011574074074074</v>
      </c>
      <c r="I36" s="119" t="s">
        <v>347</v>
      </c>
      <c r="J36" s="114"/>
      <c r="K36" s="10">
        <v>0.5184143518518519</v>
      </c>
      <c r="L36" s="119" t="s">
        <v>350</v>
      </c>
      <c r="M36" s="114"/>
      <c r="N36" s="99"/>
      <c r="O36" s="122"/>
      <c r="P36" s="114"/>
      <c r="Q36" s="117"/>
    </row>
    <row r="37" spans="1:17" s="14" customFormat="1" ht="16.5" thickBot="1">
      <c r="A37" s="129"/>
      <c r="B37" s="136"/>
      <c r="C37" s="147" t="s">
        <v>286</v>
      </c>
      <c r="D37" s="148"/>
      <c r="E37" s="35" t="s">
        <v>287</v>
      </c>
      <c r="F37" s="36">
        <v>2005</v>
      </c>
      <c r="G37" s="215"/>
      <c r="H37" s="2">
        <f>H36-H35</f>
        <v>0.011446759259259254</v>
      </c>
      <c r="I37" s="120"/>
      <c r="J37" s="115"/>
      <c r="K37" s="2">
        <f>K36-K35</f>
        <v>0.01636574074074082</v>
      </c>
      <c r="L37" s="120"/>
      <c r="M37" s="115"/>
      <c r="N37" s="100"/>
      <c r="O37" s="123"/>
      <c r="P37" s="115"/>
      <c r="Q37" s="118"/>
    </row>
    <row r="38" spans="1:17" s="14" customFormat="1" ht="12.75">
      <c r="A38" s="127">
        <v>1</v>
      </c>
      <c r="B38" s="134">
        <v>108</v>
      </c>
      <c r="C38" s="216">
        <v>29132</v>
      </c>
      <c r="D38" s="217"/>
      <c r="E38" s="71"/>
      <c r="F38" s="55" t="s">
        <v>288</v>
      </c>
      <c r="G38" s="189" t="s">
        <v>165</v>
      </c>
      <c r="H38" s="3">
        <v>0.2708333333333333</v>
      </c>
      <c r="I38" s="4">
        <f>H40-H38</f>
        <v>0.1189351851851852</v>
      </c>
      <c r="J38" s="113">
        <f>I38/"01:00:00"</f>
        <v>2.854444444444445</v>
      </c>
      <c r="K38" s="5">
        <f>H40+TIME(0,40,0)</f>
        <v>0.4175462962962963</v>
      </c>
      <c r="L38" s="4">
        <f>K39-K38</f>
        <v>0.08453703703703702</v>
      </c>
      <c r="M38" s="113">
        <f>L38/"01:00:00"</f>
        <v>2.0288888888888885</v>
      </c>
      <c r="N38" s="98">
        <f>I38+L38</f>
        <v>0.20347222222222222</v>
      </c>
      <c r="O38" s="121">
        <f>40/P38</f>
        <v>8.19112627986348</v>
      </c>
      <c r="P38" s="113">
        <f>N38/"01:00:00"</f>
        <v>4.883333333333334</v>
      </c>
      <c r="Q38" s="116" t="s">
        <v>370</v>
      </c>
    </row>
    <row r="39" spans="1:17" s="14" customFormat="1" ht="15.75">
      <c r="A39" s="128"/>
      <c r="B39" s="135"/>
      <c r="C39" s="218" t="s">
        <v>54</v>
      </c>
      <c r="D39" s="219"/>
      <c r="E39" s="218" t="s">
        <v>289</v>
      </c>
      <c r="F39" s="219"/>
      <c r="G39" s="190"/>
      <c r="H39" s="6">
        <v>0.37851851851851853</v>
      </c>
      <c r="I39" s="7">
        <f>20/J38</f>
        <v>7.006617360840793</v>
      </c>
      <c r="J39" s="114"/>
      <c r="K39" s="8">
        <v>0.5020833333333333</v>
      </c>
      <c r="L39" s="7">
        <f>20/M38</f>
        <v>9.857612267250824</v>
      </c>
      <c r="M39" s="114"/>
      <c r="N39" s="99"/>
      <c r="O39" s="122"/>
      <c r="P39" s="114"/>
      <c r="Q39" s="117"/>
    </row>
    <row r="40" spans="1:17" s="14" customFormat="1" ht="14.25">
      <c r="A40" s="128"/>
      <c r="B40" s="135"/>
      <c r="C40" s="218"/>
      <c r="D40" s="219"/>
      <c r="E40" s="220" t="s">
        <v>290</v>
      </c>
      <c r="F40" s="221"/>
      <c r="G40" s="214" t="s">
        <v>119</v>
      </c>
      <c r="H40" s="9">
        <v>0.3897685185185185</v>
      </c>
      <c r="I40" s="119" t="s">
        <v>348</v>
      </c>
      <c r="J40" s="114"/>
      <c r="K40" s="10">
        <v>0.5195717592592592</v>
      </c>
      <c r="L40" s="119" t="s">
        <v>360</v>
      </c>
      <c r="M40" s="114"/>
      <c r="N40" s="99"/>
      <c r="O40" s="122"/>
      <c r="P40" s="114"/>
      <c r="Q40" s="117"/>
    </row>
    <row r="41" spans="1:17" s="14" customFormat="1" ht="13.5" thickBot="1">
      <c r="A41" s="129"/>
      <c r="B41" s="136"/>
      <c r="C41" s="222" t="s">
        <v>120</v>
      </c>
      <c r="D41" s="223"/>
      <c r="E41" s="56" t="s">
        <v>146</v>
      </c>
      <c r="F41" s="57">
        <v>2005</v>
      </c>
      <c r="G41" s="215"/>
      <c r="H41" s="2">
        <f>H40-H39</f>
        <v>0.011249999999999982</v>
      </c>
      <c r="I41" s="120"/>
      <c r="J41" s="115"/>
      <c r="K41" s="2">
        <f>K40-K39</f>
        <v>0.01748842592592592</v>
      </c>
      <c r="L41" s="120"/>
      <c r="M41" s="115"/>
      <c r="N41" s="100"/>
      <c r="O41" s="123"/>
      <c r="P41" s="115"/>
      <c r="Q41" s="118"/>
    </row>
    <row r="42" spans="1:17" s="14" customFormat="1" ht="15.75">
      <c r="A42" s="127">
        <v>1</v>
      </c>
      <c r="B42" s="134">
        <v>109</v>
      </c>
      <c r="C42" s="212"/>
      <c r="D42" s="213"/>
      <c r="E42" s="47"/>
      <c r="F42" s="45" t="s">
        <v>288</v>
      </c>
      <c r="G42" s="189" t="s">
        <v>172</v>
      </c>
      <c r="H42" s="3">
        <v>0.2708333333333333</v>
      </c>
      <c r="I42" s="4">
        <f>H44-H42</f>
        <v>0.11962962962962964</v>
      </c>
      <c r="J42" s="113">
        <f>I42/"01:00:00"</f>
        <v>2.8711111111111114</v>
      </c>
      <c r="K42" s="5">
        <f>H44+TIME(0,40,0)</f>
        <v>0.41824074074074075</v>
      </c>
      <c r="L42" s="4">
        <f>K43-K42</f>
        <v>0.08377314814814812</v>
      </c>
      <c r="M42" s="113">
        <f>L42/"01:00:00"</f>
        <v>2.010555555555555</v>
      </c>
      <c r="N42" s="98">
        <f>I42+L42</f>
        <v>0.20340277777777777</v>
      </c>
      <c r="O42" s="121">
        <f>40/P42</f>
        <v>8.193922840559917</v>
      </c>
      <c r="P42" s="113">
        <f>N42/"01:00:00"</f>
        <v>4.881666666666667</v>
      </c>
      <c r="Q42" s="116" t="s">
        <v>370</v>
      </c>
    </row>
    <row r="43" spans="1:17" s="14" customFormat="1" ht="15.75">
      <c r="A43" s="128"/>
      <c r="B43" s="135"/>
      <c r="C43" s="137" t="s">
        <v>147</v>
      </c>
      <c r="D43" s="138"/>
      <c r="E43" s="137" t="s">
        <v>291</v>
      </c>
      <c r="F43" s="138"/>
      <c r="G43" s="190"/>
      <c r="H43" s="6">
        <v>0.38083333333333336</v>
      </c>
      <c r="I43" s="7">
        <f>20/J42</f>
        <v>6.96594427244582</v>
      </c>
      <c r="J43" s="114"/>
      <c r="K43" s="8">
        <v>0.5020138888888889</v>
      </c>
      <c r="L43" s="7">
        <f>20/M42</f>
        <v>9.94749930920144</v>
      </c>
      <c r="M43" s="114"/>
      <c r="N43" s="99"/>
      <c r="O43" s="122"/>
      <c r="P43" s="114"/>
      <c r="Q43" s="117"/>
    </row>
    <row r="44" spans="1:17" s="14" customFormat="1" ht="12.75">
      <c r="A44" s="128"/>
      <c r="B44" s="135"/>
      <c r="C44" s="137"/>
      <c r="D44" s="138"/>
      <c r="E44" s="139" t="s">
        <v>292</v>
      </c>
      <c r="F44" s="140"/>
      <c r="G44" s="214" t="s">
        <v>293</v>
      </c>
      <c r="H44" s="9">
        <v>0.39046296296296296</v>
      </c>
      <c r="I44" s="119" t="s">
        <v>349</v>
      </c>
      <c r="J44" s="114"/>
      <c r="K44" s="10">
        <v>0.5174074074074074</v>
      </c>
      <c r="L44" s="119" t="s">
        <v>361</v>
      </c>
      <c r="M44" s="114"/>
      <c r="N44" s="99"/>
      <c r="O44" s="122"/>
      <c r="P44" s="114"/>
      <c r="Q44" s="117"/>
    </row>
    <row r="45" spans="1:17" s="14" customFormat="1" ht="16.5" thickBot="1">
      <c r="A45" s="129"/>
      <c r="B45" s="136"/>
      <c r="C45" s="147" t="s">
        <v>294</v>
      </c>
      <c r="D45" s="148"/>
      <c r="E45" s="35" t="s">
        <v>295</v>
      </c>
      <c r="F45" s="36">
        <v>2002</v>
      </c>
      <c r="G45" s="215"/>
      <c r="H45" s="2">
        <f>H44-H43</f>
        <v>0.009629629629629599</v>
      </c>
      <c r="I45" s="120"/>
      <c r="J45" s="115"/>
      <c r="K45" s="2">
        <f>K44-K43</f>
        <v>0.015393518518518556</v>
      </c>
      <c r="L45" s="120"/>
      <c r="M45" s="115"/>
      <c r="N45" s="100"/>
      <c r="O45" s="123"/>
      <c r="P45" s="115"/>
      <c r="Q45" s="118"/>
    </row>
    <row r="46" spans="1:17" s="14" customFormat="1" ht="13.5" customHeight="1">
      <c r="A46" s="127">
        <v>1</v>
      </c>
      <c r="B46" s="134">
        <v>110</v>
      </c>
      <c r="C46" s="130">
        <v>29497</v>
      </c>
      <c r="D46" s="131"/>
      <c r="E46" s="71"/>
      <c r="F46" s="55" t="s">
        <v>296</v>
      </c>
      <c r="G46" s="189" t="s">
        <v>115</v>
      </c>
      <c r="H46" s="3">
        <v>0.2708333333333333</v>
      </c>
      <c r="I46" s="4">
        <f>H48-H46</f>
        <v>0.1149189814814815</v>
      </c>
      <c r="J46" s="113">
        <f>I46/"01:00:00"</f>
        <v>2.758055555555556</v>
      </c>
      <c r="K46" s="5">
        <f>H48+TIME(0,40,0)</f>
        <v>0.4135300925925926</v>
      </c>
      <c r="L46" s="4">
        <f>K47-K46</f>
        <v>0.0828935185185185</v>
      </c>
      <c r="M46" s="113">
        <f>L46/"01:00:00"</f>
        <v>1.9894444444444441</v>
      </c>
      <c r="N46" s="98">
        <f>I46+L46</f>
        <v>0.1978125</v>
      </c>
      <c r="O46" s="121">
        <f>40/P46</f>
        <v>8.42548709847288</v>
      </c>
      <c r="P46" s="113">
        <f>N46/"01:00:00"</f>
        <v>4.7475000000000005</v>
      </c>
      <c r="Q46" s="116" t="s">
        <v>370</v>
      </c>
    </row>
    <row r="47" spans="1:17" s="14" customFormat="1" ht="13.5" customHeight="1">
      <c r="A47" s="128"/>
      <c r="B47" s="135"/>
      <c r="C47" s="137" t="s">
        <v>297</v>
      </c>
      <c r="D47" s="138"/>
      <c r="E47" s="218" t="s">
        <v>116</v>
      </c>
      <c r="F47" s="219"/>
      <c r="G47" s="190"/>
      <c r="H47" s="6">
        <v>0.37697916666666664</v>
      </c>
      <c r="I47" s="7">
        <f>20/J46</f>
        <v>7.251485547386443</v>
      </c>
      <c r="J47" s="114"/>
      <c r="K47" s="8">
        <v>0.4964236111111111</v>
      </c>
      <c r="L47" s="7">
        <f>20/M46</f>
        <v>10.05305780508238</v>
      </c>
      <c r="M47" s="114"/>
      <c r="N47" s="99"/>
      <c r="O47" s="122"/>
      <c r="P47" s="114"/>
      <c r="Q47" s="117"/>
    </row>
    <row r="48" spans="1:17" s="14" customFormat="1" ht="13.5" customHeight="1">
      <c r="A48" s="128"/>
      <c r="B48" s="135"/>
      <c r="C48" s="137"/>
      <c r="D48" s="138"/>
      <c r="E48" s="218" t="s">
        <v>117</v>
      </c>
      <c r="F48" s="219"/>
      <c r="G48" s="214" t="s">
        <v>118</v>
      </c>
      <c r="H48" s="9">
        <v>0.3857523148148148</v>
      </c>
      <c r="I48" s="119" t="s">
        <v>345</v>
      </c>
      <c r="J48" s="114"/>
      <c r="K48" s="10">
        <v>0.5129166666666667</v>
      </c>
      <c r="L48" s="119" t="s">
        <v>356</v>
      </c>
      <c r="M48" s="114"/>
      <c r="N48" s="99"/>
      <c r="O48" s="122"/>
      <c r="P48" s="114"/>
      <c r="Q48" s="117"/>
    </row>
    <row r="49" spans="1:17" s="14" customFormat="1" ht="13.5" thickBot="1">
      <c r="A49" s="129"/>
      <c r="B49" s="136"/>
      <c r="C49" s="132" t="s">
        <v>298</v>
      </c>
      <c r="D49" s="133"/>
      <c r="E49" s="49" t="s">
        <v>38</v>
      </c>
      <c r="F49" s="50">
        <v>2004</v>
      </c>
      <c r="G49" s="215"/>
      <c r="H49" s="2">
        <f>H48-H47</f>
        <v>0.008773148148148169</v>
      </c>
      <c r="I49" s="120"/>
      <c r="J49" s="115"/>
      <c r="K49" s="2">
        <f>K48-K47</f>
        <v>0.01649305555555558</v>
      </c>
      <c r="L49" s="120"/>
      <c r="M49" s="115"/>
      <c r="N49" s="100"/>
      <c r="O49" s="123"/>
      <c r="P49" s="115"/>
      <c r="Q49" s="118"/>
    </row>
    <row r="50" spans="1:17" s="14" customFormat="1" ht="13.5" customHeight="1">
      <c r="A50" s="127">
        <v>1</v>
      </c>
      <c r="B50" s="134">
        <v>111</v>
      </c>
      <c r="C50" s="216">
        <v>26283</v>
      </c>
      <c r="D50" s="230"/>
      <c r="E50" s="47">
        <v>57324</v>
      </c>
      <c r="F50" s="45" t="s">
        <v>41</v>
      </c>
      <c r="G50" s="189" t="s">
        <v>113</v>
      </c>
      <c r="H50" s="3">
        <v>0.2708333333333333</v>
      </c>
      <c r="I50" s="4">
        <f>H52-H50</f>
        <v>0.11814814814814811</v>
      </c>
      <c r="J50" s="113">
        <f>I50/"01:00:00"</f>
        <v>2.8355555555555547</v>
      </c>
      <c r="K50" s="5">
        <f>H52+TIME(0,40,0)</f>
        <v>0.4167592592592592</v>
      </c>
      <c r="L50" s="4">
        <f>K51-K50</f>
        <v>0.07945601851851852</v>
      </c>
      <c r="M50" s="113">
        <f>L50/"01:00:00"</f>
        <v>1.9069444444444446</v>
      </c>
      <c r="N50" s="98">
        <f>I50+L50</f>
        <v>0.19760416666666664</v>
      </c>
      <c r="O50" s="121">
        <f>40/P50</f>
        <v>8.434370057986294</v>
      </c>
      <c r="P50" s="113">
        <f>N50/"01:00:00"</f>
        <v>4.7425</v>
      </c>
      <c r="Q50" s="116" t="s">
        <v>370</v>
      </c>
    </row>
    <row r="51" spans="1:17" s="14" customFormat="1" ht="13.5" customHeight="1">
      <c r="A51" s="128"/>
      <c r="B51" s="135"/>
      <c r="C51" s="218" t="s">
        <v>299</v>
      </c>
      <c r="D51" s="231"/>
      <c r="E51" s="137" t="s">
        <v>300</v>
      </c>
      <c r="F51" s="138"/>
      <c r="G51" s="190"/>
      <c r="H51" s="6">
        <v>0.376863425925926</v>
      </c>
      <c r="I51" s="7">
        <f>20/J50</f>
        <v>7.053291536050159</v>
      </c>
      <c r="J51" s="114"/>
      <c r="K51" s="8">
        <v>0.49621527777777774</v>
      </c>
      <c r="L51" s="7">
        <f>20/M50</f>
        <v>10.487982520029133</v>
      </c>
      <c r="M51" s="114"/>
      <c r="N51" s="99"/>
      <c r="O51" s="122"/>
      <c r="P51" s="114"/>
      <c r="Q51" s="117"/>
    </row>
    <row r="52" spans="1:17" s="14" customFormat="1" ht="13.5" customHeight="1">
      <c r="A52" s="128"/>
      <c r="B52" s="135"/>
      <c r="C52" s="218"/>
      <c r="D52" s="231"/>
      <c r="E52" s="139" t="s">
        <v>301</v>
      </c>
      <c r="F52" s="140"/>
      <c r="G52" s="214" t="s">
        <v>302</v>
      </c>
      <c r="H52" s="9">
        <v>0.38898148148148143</v>
      </c>
      <c r="I52" s="119" t="s">
        <v>350</v>
      </c>
      <c r="J52" s="114"/>
      <c r="K52" s="10">
        <v>0.5151041666666667</v>
      </c>
      <c r="L52" s="119" t="s">
        <v>343</v>
      </c>
      <c r="M52" s="114"/>
      <c r="N52" s="99"/>
      <c r="O52" s="122"/>
      <c r="P52" s="114"/>
      <c r="Q52" s="117"/>
    </row>
    <row r="53" spans="1:17" s="14" customFormat="1" ht="16.5" thickBot="1">
      <c r="A53" s="129"/>
      <c r="B53" s="136"/>
      <c r="C53" s="147" t="s">
        <v>303</v>
      </c>
      <c r="D53" s="148"/>
      <c r="E53" s="35" t="s">
        <v>304</v>
      </c>
      <c r="F53" s="36">
        <v>2004</v>
      </c>
      <c r="G53" s="215"/>
      <c r="H53" s="2">
        <f>H52-H51</f>
        <v>0.012118055555555451</v>
      </c>
      <c r="I53" s="120"/>
      <c r="J53" s="115"/>
      <c r="K53" s="2">
        <f>K52-K51</f>
        <v>0.018888888888888955</v>
      </c>
      <c r="L53" s="120"/>
      <c r="M53" s="115"/>
      <c r="N53" s="100"/>
      <c r="O53" s="123"/>
      <c r="P53" s="115"/>
      <c r="Q53" s="118"/>
    </row>
    <row r="54" spans="1:17" s="14" customFormat="1" ht="13.5" customHeight="1">
      <c r="A54" s="127">
        <v>1</v>
      </c>
      <c r="B54" s="134">
        <v>112</v>
      </c>
      <c r="C54" s="130"/>
      <c r="D54" s="131"/>
      <c r="E54" s="47">
        <v>57323</v>
      </c>
      <c r="F54" s="45" t="s">
        <v>305</v>
      </c>
      <c r="G54" s="189" t="s">
        <v>113</v>
      </c>
      <c r="H54" s="3">
        <v>0.2708333333333333</v>
      </c>
      <c r="I54" s="4">
        <f>H56-H54</f>
        <v>0.11857638888888888</v>
      </c>
      <c r="J54" s="113">
        <f>I54/"01:00:00"</f>
        <v>2.845833333333333</v>
      </c>
      <c r="K54" s="5">
        <f>H56+TIME(0,40,0)</f>
        <v>0.4171875</v>
      </c>
      <c r="L54" s="4">
        <f>K55-K54</f>
        <v>0.07913194444444449</v>
      </c>
      <c r="M54" s="113">
        <f>L54/"01:00:00"</f>
        <v>1.8991666666666678</v>
      </c>
      <c r="N54" s="98">
        <f>I54+L54</f>
        <v>0.19770833333333337</v>
      </c>
      <c r="O54" s="121">
        <f>40/P54</f>
        <v>8.429926238145415</v>
      </c>
      <c r="P54" s="113">
        <f>N54/"01:00:00"</f>
        <v>4.745000000000001</v>
      </c>
      <c r="Q54" s="116" t="s">
        <v>370</v>
      </c>
    </row>
    <row r="55" spans="1:17" s="14" customFormat="1" ht="13.5" customHeight="1">
      <c r="A55" s="128"/>
      <c r="B55" s="135"/>
      <c r="C55" s="137" t="s">
        <v>177</v>
      </c>
      <c r="D55" s="138"/>
      <c r="E55" s="137" t="s">
        <v>306</v>
      </c>
      <c r="F55" s="138"/>
      <c r="G55" s="190"/>
      <c r="H55" s="6">
        <v>0.3769212962962963</v>
      </c>
      <c r="I55" s="7">
        <f>20/J54</f>
        <v>7.027818448023426</v>
      </c>
      <c r="J55" s="114"/>
      <c r="K55" s="8">
        <v>0.4963194444444445</v>
      </c>
      <c r="L55" s="7">
        <f>20/M54</f>
        <v>10.530934620447558</v>
      </c>
      <c r="M55" s="114"/>
      <c r="N55" s="99"/>
      <c r="O55" s="122"/>
      <c r="P55" s="114"/>
      <c r="Q55" s="117"/>
    </row>
    <row r="56" spans="1:17" s="14" customFormat="1" ht="13.5" customHeight="1">
      <c r="A56" s="128"/>
      <c r="B56" s="135"/>
      <c r="C56" s="137"/>
      <c r="D56" s="138"/>
      <c r="E56" s="139" t="s">
        <v>307</v>
      </c>
      <c r="F56" s="140"/>
      <c r="G56" s="214" t="s">
        <v>133</v>
      </c>
      <c r="H56" s="9">
        <v>0.3894097222222222</v>
      </c>
      <c r="I56" s="119" t="s">
        <v>345</v>
      </c>
      <c r="J56" s="114"/>
      <c r="K56" s="10">
        <v>0.5150462962962963</v>
      </c>
      <c r="L56" s="119"/>
      <c r="M56" s="114"/>
      <c r="N56" s="99"/>
      <c r="O56" s="122"/>
      <c r="P56" s="114"/>
      <c r="Q56" s="117"/>
    </row>
    <row r="57" spans="1:17" s="14" customFormat="1" ht="13.5" thickBot="1">
      <c r="A57" s="129"/>
      <c r="B57" s="136"/>
      <c r="C57" s="132" t="s">
        <v>178</v>
      </c>
      <c r="D57" s="133"/>
      <c r="E57" s="35" t="s">
        <v>134</v>
      </c>
      <c r="F57" s="36">
        <v>2006</v>
      </c>
      <c r="G57" s="215"/>
      <c r="H57" s="2">
        <f>H56-H55</f>
        <v>0.012488425925925917</v>
      </c>
      <c r="I57" s="120"/>
      <c r="J57" s="115"/>
      <c r="K57" s="2">
        <f>K56-K55</f>
        <v>0.0187268518518518</v>
      </c>
      <c r="L57" s="120"/>
      <c r="M57" s="115"/>
      <c r="N57" s="100"/>
      <c r="O57" s="123"/>
      <c r="P57" s="115"/>
      <c r="Q57" s="118"/>
    </row>
    <row r="58" spans="1:16" ht="12.75">
      <c r="A58" s="101" t="s">
        <v>21</v>
      </c>
      <c r="B58" s="102"/>
      <c r="C58" s="102"/>
      <c r="D58" s="102"/>
      <c r="E58" s="102"/>
      <c r="F58" s="102"/>
      <c r="G58" s="94"/>
      <c r="H58" s="3">
        <v>0.2708333333333333</v>
      </c>
      <c r="I58" s="4">
        <f>H60-H58</f>
        <v>0.10416666666666669</v>
      </c>
      <c r="J58" s="113">
        <f>I58/"01:00:00"</f>
        <v>2.5000000000000004</v>
      </c>
      <c r="K58" s="5">
        <f>H60+TIME(0,40,0)</f>
        <v>0.4027777777777778</v>
      </c>
      <c r="L58" s="4">
        <f>K59-K58</f>
        <v>0.10416666666666663</v>
      </c>
      <c r="M58" s="113">
        <f>L58/"01:00:00"</f>
        <v>2.499999999999999</v>
      </c>
      <c r="N58" s="98">
        <f>I58+L58</f>
        <v>0.20833333333333331</v>
      </c>
      <c r="O58" s="121">
        <f>40/P58</f>
        <v>8</v>
      </c>
      <c r="P58" s="113">
        <f>N58/"01:00:00"</f>
        <v>5</v>
      </c>
    </row>
    <row r="59" spans="1:16" ht="12.75">
      <c r="A59" s="95"/>
      <c r="B59" s="96"/>
      <c r="C59" s="96"/>
      <c r="D59" s="96"/>
      <c r="E59" s="96"/>
      <c r="F59" s="96"/>
      <c r="G59" s="97"/>
      <c r="H59" s="6">
        <v>0.3611111111111111</v>
      </c>
      <c r="I59" s="7">
        <f>20/J58</f>
        <v>7.999999999999998</v>
      </c>
      <c r="J59" s="114"/>
      <c r="K59" s="51">
        <v>0.5069444444444444</v>
      </c>
      <c r="L59" s="7">
        <f>20/M58</f>
        <v>8.000000000000004</v>
      </c>
      <c r="M59" s="114"/>
      <c r="N59" s="99"/>
      <c r="O59" s="122"/>
      <c r="P59" s="114"/>
    </row>
    <row r="60" spans="1:16" ht="12.75">
      <c r="A60" s="95"/>
      <c r="B60" s="96"/>
      <c r="C60" s="96"/>
      <c r="D60" s="96"/>
      <c r="E60" s="96"/>
      <c r="F60" s="96"/>
      <c r="G60" s="97"/>
      <c r="H60" s="9">
        <v>0.375</v>
      </c>
      <c r="I60" s="119"/>
      <c r="J60" s="114"/>
      <c r="K60" s="10">
        <v>0.5277777777777778</v>
      </c>
      <c r="L60" s="105" t="s">
        <v>105</v>
      </c>
      <c r="M60" s="114"/>
      <c r="N60" s="99"/>
      <c r="O60" s="122"/>
      <c r="P60" s="114"/>
    </row>
    <row r="61" spans="1:16" ht="13.5" thickBot="1">
      <c r="A61" s="93"/>
      <c r="B61" s="125"/>
      <c r="C61" s="125"/>
      <c r="D61" s="125"/>
      <c r="E61" s="125"/>
      <c r="F61" s="125"/>
      <c r="G61" s="126"/>
      <c r="H61" s="2">
        <f>H60-H59</f>
        <v>0.013888888888888895</v>
      </c>
      <c r="I61" s="120"/>
      <c r="J61" s="115"/>
      <c r="K61" s="2">
        <f>K60-K59</f>
        <v>0.02083333333333337</v>
      </c>
      <c r="L61" s="106"/>
      <c r="M61" s="115"/>
      <c r="N61" s="100"/>
      <c r="O61" s="123"/>
      <c r="P61" s="115"/>
    </row>
    <row r="62" spans="1:16" ht="12.75">
      <c r="A62" s="101" t="s">
        <v>22</v>
      </c>
      <c r="B62" s="102"/>
      <c r="C62" s="102"/>
      <c r="D62" s="102"/>
      <c r="E62" s="102"/>
      <c r="F62" s="102"/>
      <c r="G62" s="94"/>
      <c r="H62" s="3">
        <v>0.2708333333333333</v>
      </c>
      <c r="I62" s="4">
        <f>H64-H62</f>
        <v>0.0625</v>
      </c>
      <c r="J62" s="113">
        <f>I62/"01:00:00"</f>
        <v>1.5</v>
      </c>
      <c r="K62" s="5">
        <f>H64+TIME(0,40,0)</f>
        <v>0.3611111111111111</v>
      </c>
      <c r="L62" s="4">
        <f>K63-K62</f>
        <v>0.0625</v>
      </c>
      <c r="M62" s="113">
        <f>L62/"01:00:00"</f>
        <v>1.5</v>
      </c>
      <c r="N62" s="98">
        <f>I62+L62</f>
        <v>0.125</v>
      </c>
      <c r="O62" s="121">
        <f>40/P62</f>
        <v>13.333333333333334</v>
      </c>
      <c r="P62" s="113">
        <f>N62/"01:00:00"</f>
        <v>3</v>
      </c>
    </row>
    <row r="63" spans="1:16" ht="12.75">
      <c r="A63" s="95"/>
      <c r="B63" s="96"/>
      <c r="C63" s="96"/>
      <c r="D63" s="96"/>
      <c r="E63" s="96"/>
      <c r="F63" s="96"/>
      <c r="G63" s="97"/>
      <c r="H63" s="6">
        <v>0.3194444444444445</v>
      </c>
      <c r="I63" s="7">
        <f>20/J62</f>
        <v>13.333333333333334</v>
      </c>
      <c r="J63" s="114"/>
      <c r="K63" s="51">
        <v>0.4236111111111111</v>
      </c>
      <c r="L63" s="7">
        <f>20/M62</f>
        <v>13.333333333333334</v>
      </c>
      <c r="M63" s="114"/>
      <c r="N63" s="99"/>
      <c r="O63" s="122"/>
      <c r="P63" s="114"/>
    </row>
    <row r="64" spans="1:16" ht="12.75">
      <c r="A64" s="95"/>
      <c r="B64" s="96"/>
      <c r="C64" s="96"/>
      <c r="D64" s="96"/>
      <c r="E64" s="96"/>
      <c r="F64" s="96"/>
      <c r="G64" s="97"/>
      <c r="H64" s="9">
        <v>0.3333333333333333</v>
      </c>
      <c r="I64" s="119"/>
      <c r="J64" s="114"/>
      <c r="K64" s="10">
        <v>0.4444444444444444</v>
      </c>
      <c r="L64" s="119"/>
      <c r="M64" s="114"/>
      <c r="N64" s="99"/>
      <c r="O64" s="122"/>
      <c r="P64" s="114"/>
    </row>
    <row r="65" spans="1:16" ht="13.5" thickBot="1">
      <c r="A65" s="93"/>
      <c r="B65" s="125"/>
      <c r="C65" s="125"/>
      <c r="D65" s="125"/>
      <c r="E65" s="125"/>
      <c r="F65" s="125"/>
      <c r="G65" s="126"/>
      <c r="H65" s="2">
        <f>H64-H63</f>
        <v>0.01388888888888884</v>
      </c>
      <c r="I65" s="120"/>
      <c r="J65" s="115"/>
      <c r="K65" s="2">
        <f>K64-K63</f>
        <v>0.020833333333333315</v>
      </c>
      <c r="L65" s="120"/>
      <c r="M65" s="115"/>
      <c r="N65" s="100"/>
      <c r="O65" s="123"/>
      <c r="P65" s="115"/>
    </row>
    <row r="66" spans="7:9" ht="12.75">
      <c r="G66" t="s">
        <v>37</v>
      </c>
      <c r="I66" s="48">
        <v>0.027777777777777776</v>
      </c>
    </row>
  </sheetData>
  <sheetProtection/>
  <mergeCells count="244">
    <mergeCell ref="L52:L53"/>
    <mergeCell ref="J50:J53"/>
    <mergeCell ref="I48:I49"/>
    <mergeCell ref="L48:L49"/>
    <mergeCell ref="J46:J49"/>
    <mergeCell ref="M46:M49"/>
    <mergeCell ref="M54:M57"/>
    <mergeCell ref="P22:P25"/>
    <mergeCell ref="Q22:Q25"/>
    <mergeCell ref="P54:P57"/>
    <mergeCell ref="Q54:Q57"/>
    <mergeCell ref="Q50:Q53"/>
    <mergeCell ref="P50:P53"/>
    <mergeCell ref="O50:O53"/>
    <mergeCell ref="M50:M53"/>
    <mergeCell ref="N50:N53"/>
    <mergeCell ref="C55:D56"/>
    <mergeCell ref="O54:O57"/>
    <mergeCell ref="N22:N25"/>
    <mergeCell ref="O22:O25"/>
    <mergeCell ref="I56:I57"/>
    <mergeCell ref="L56:L57"/>
    <mergeCell ref="I24:I25"/>
    <mergeCell ref="L24:L25"/>
    <mergeCell ref="J22:J25"/>
    <mergeCell ref="M22:M25"/>
    <mergeCell ref="A46:A49"/>
    <mergeCell ref="A22:A25"/>
    <mergeCell ref="B22:B25"/>
    <mergeCell ref="C22:D22"/>
    <mergeCell ref="B46:B49"/>
    <mergeCell ref="C46:D46"/>
    <mergeCell ref="C23:D24"/>
    <mergeCell ref="C25:D25"/>
    <mergeCell ref="C47:D48"/>
    <mergeCell ref="C49:D49"/>
    <mergeCell ref="B50:B53"/>
    <mergeCell ref="I52:I53"/>
    <mergeCell ref="C53:D53"/>
    <mergeCell ref="E51:F51"/>
    <mergeCell ref="G50:G51"/>
    <mergeCell ref="G52:G53"/>
    <mergeCell ref="E52:F52"/>
    <mergeCell ref="O46:O49"/>
    <mergeCell ref="K5:L5"/>
    <mergeCell ref="Q10:Q13"/>
    <mergeCell ref="P14:P17"/>
    <mergeCell ref="Q14:Q17"/>
    <mergeCell ref="N10:N13"/>
    <mergeCell ref="O10:O13"/>
    <mergeCell ref="P46:P49"/>
    <mergeCell ref="N5:N7"/>
    <mergeCell ref="O8:O9"/>
    <mergeCell ref="G5:G8"/>
    <mergeCell ref="N8:N9"/>
    <mergeCell ref="G12:G13"/>
    <mergeCell ref="I12:I13"/>
    <mergeCell ref="L12:L13"/>
    <mergeCell ref="J10:J13"/>
    <mergeCell ref="M10:M13"/>
    <mergeCell ref="O5:O7"/>
    <mergeCell ref="C13:D13"/>
    <mergeCell ref="C10:D10"/>
    <mergeCell ref="N54:N57"/>
    <mergeCell ref="N46:N49"/>
    <mergeCell ref="E24:F24"/>
    <mergeCell ref="C57:D57"/>
    <mergeCell ref="E55:F55"/>
    <mergeCell ref="E56:F56"/>
    <mergeCell ref="E47:F47"/>
    <mergeCell ref="E48:F48"/>
    <mergeCell ref="N14:N17"/>
    <mergeCell ref="L8:L9"/>
    <mergeCell ref="E19:F19"/>
    <mergeCell ref="E20:F20"/>
    <mergeCell ref="G20:G21"/>
    <mergeCell ref="I8:I9"/>
    <mergeCell ref="E8:F8"/>
    <mergeCell ref="M14:M17"/>
    <mergeCell ref="G14:G15"/>
    <mergeCell ref="J18:J21"/>
    <mergeCell ref="I16:I17"/>
    <mergeCell ref="L16:L17"/>
    <mergeCell ref="J14:J17"/>
    <mergeCell ref="C14:D14"/>
    <mergeCell ref="H5:I5"/>
    <mergeCell ref="G10:G11"/>
    <mergeCell ref="C11:D12"/>
    <mergeCell ref="C9:D9"/>
    <mergeCell ref="C6:D8"/>
    <mergeCell ref="E6:F7"/>
    <mergeCell ref="C5:D5"/>
    <mergeCell ref="E11:F11"/>
    <mergeCell ref="E12:F12"/>
    <mergeCell ref="F2:M2"/>
    <mergeCell ref="A3:F3"/>
    <mergeCell ref="A4:L4"/>
    <mergeCell ref="A1:E2"/>
    <mergeCell ref="F1:M1"/>
    <mergeCell ref="A50:A53"/>
    <mergeCell ref="C50:D50"/>
    <mergeCell ref="C51:D52"/>
    <mergeCell ref="A5:A9"/>
    <mergeCell ref="B5:B9"/>
    <mergeCell ref="A14:A17"/>
    <mergeCell ref="B14:B17"/>
    <mergeCell ref="C19:D20"/>
    <mergeCell ref="A10:A13"/>
    <mergeCell ref="B10:B13"/>
    <mergeCell ref="G46:G47"/>
    <mergeCell ref="G48:G49"/>
    <mergeCell ref="C15:D16"/>
    <mergeCell ref="E15:F15"/>
    <mergeCell ref="E16:F16"/>
    <mergeCell ref="G16:G17"/>
    <mergeCell ref="C17:D17"/>
    <mergeCell ref="G22:G23"/>
    <mergeCell ref="G24:G25"/>
    <mergeCell ref="E23:F23"/>
    <mergeCell ref="M18:M21"/>
    <mergeCell ref="N18:N21"/>
    <mergeCell ref="O18:O21"/>
    <mergeCell ref="A18:A21"/>
    <mergeCell ref="B18:B21"/>
    <mergeCell ref="C18:D18"/>
    <mergeCell ref="G18:G19"/>
    <mergeCell ref="I20:I21"/>
    <mergeCell ref="L20:L21"/>
    <mergeCell ref="C21:D21"/>
    <mergeCell ref="G54:G55"/>
    <mergeCell ref="G56:G57"/>
    <mergeCell ref="L60:L61"/>
    <mergeCell ref="A58:G61"/>
    <mergeCell ref="J58:J61"/>
    <mergeCell ref="I60:I61"/>
    <mergeCell ref="J54:J57"/>
    <mergeCell ref="A54:A57"/>
    <mergeCell ref="B54:B57"/>
    <mergeCell ref="C54:D54"/>
    <mergeCell ref="I64:I65"/>
    <mergeCell ref="L64:L65"/>
    <mergeCell ref="A62:G65"/>
    <mergeCell ref="J62:J65"/>
    <mergeCell ref="N62:N65"/>
    <mergeCell ref="O58:O61"/>
    <mergeCell ref="P58:P61"/>
    <mergeCell ref="M58:M61"/>
    <mergeCell ref="N58:N61"/>
    <mergeCell ref="M62:M65"/>
    <mergeCell ref="O2:Q2"/>
    <mergeCell ref="O4:Q4"/>
    <mergeCell ref="O62:O65"/>
    <mergeCell ref="P62:P65"/>
    <mergeCell ref="P18:P21"/>
    <mergeCell ref="Q18:Q21"/>
    <mergeCell ref="Q5:Q9"/>
    <mergeCell ref="O14:O17"/>
    <mergeCell ref="P10:P13"/>
    <mergeCell ref="Q46:Q49"/>
    <mergeCell ref="A26:A29"/>
    <mergeCell ref="B26:B29"/>
    <mergeCell ref="C26:D26"/>
    <mergeCell ref="G26:G27"/>
    <mergeCell ref="C27:D28"/>
    <mergeCell ref="E27:F27"/>
    <mergeCell ref="E28:F28"/>
    <mergeCell ref="G28:G29"/>
    <mergeCell ref="C29:D29"/>
    <mergeCell ref="A30:A33"/>
    <mergeCell ref="B30:B33"/>
    <mergeCell ref="C30:D30"/>
    <mergeCell ref="G30:G31"/>
    <mergeCell ref="C31:D32"/>
    <mergeCell ref="E31:F31"/>
    <mergeCell ref="E32:F32"/>
    <mergeCell ref="G32:G33"/>
    <mergeCell ref="C33:D33"/>
    <mergeCell ref="A34:A37"/>
    <mergeCell ref="B34:B37"/>
    <mergeCell ref="C34:D34"/>
    <mergeCell ref="G34:G35"/>
    <mergeCell ref="C35:D36"/>
    <mergeCell ref="E35:F35"/>
    <mergeCell ref="E36:F36"/>
    <mergeCell ref="G36:G37"/>
    <mergeCell ref="C37:D37"/>
    <mergeCell ref="A38:A41"/>
    <mergeCell ref="B38:B41"/>
    <mergeCell ref="C38:D38"/>
    <mergeCell ref="G38:G39"/>
    <mergeCell ref="C39:D40"/>
    <mergeCell ref="E39:F39"/>
    <mergeCell ref="E40:F40"/>
    <mergeCell ref="G40:G41"/>
    <mergeCell ref="C41:D41"/>
    <mergeCell ref="A42:A45"/>
    <mergeCell ref="B42:B45"/>
    <mergeCell ref="C42:D42"/>
    <mergeCell ref="G42:G43"/>
    <mergeCell ref="C43:D44"/>
    <mergeCell ref="E43:F43"/>
    <mergeCell ref="E44:F44"/>
    <mergeCell ref="G44:G45"/>
    <mergeCell ref="C45:D45"/>
    <mergeCell ref="P26:P29"/>
    <mergeCell ref="Q26:Q29"/>
    <mergeCell ref="I28:I29"/>
    <mergeCell ref="L28:L29"/>
    <mergeCell ref="J26:J29"/>
    <mergeCell ref="M26:M29"/>
    <mergeCell ref="N26:N29"/>
    <mergeCell ref="O26:O29"/>
    <mergeCell ref="P30:P33"/>
    <mergeCell ref="Q30:Q33"/>
    <mergeCell ref="I32:I33"/>
    <mergeCell ref="L32:L33"/>
    <mergeCell ref="J30:J33"/>
    <mergeCell ref="M30:M33"/>
    <mergeCell ref="N30:N33"/>
    <mergeCell ref="O30:O33"/>
    <mergeCell ref="P34:P37"/>
    <mergeCell ref="Q34:Q37"/>
    <mergeCell ref="I36:I37"/>
    <mergeCell ref="L36:L37"/>
    <mergeCell ref="J34:J37"/>
    <mergeCell ref="M34:M37"/>
    <mergeCell ref="N34:N37"/>
    <mergeCell ref="O34:O37"/>
    <mergeCell ref="P38:P41"/>
    <mergeCell ref="Q38:Q41"/>
    <mergeCell ref="I40:I41"/>
    <mergeCell ref="L40:L41"/>
    <mergeCell ref="J38:J41"/>
    <mergeCell ref="M38:M41"/>
    <mergeCell ref="N38:N41"/>
    <mergeCell ref="O38:O41"/>
    <mergeCell ref="P42:P45"/>
    <mergeCell ref="Q42:Q45"/>
    <mergeCell ref="I44:I45"/>
    <mergeCell ref="L44:L45"/>
    <mergeCell ref="J42:J45"/>
    <mergeCell ref="M42:M45"/>
    <mergeCell ref="N42:N45"/>
    <mergeCell ref="O42:O45"/>
  </mergeCells>
  <printOptions horizontalCentered="1" verticalCentered="1"/>
  <pageMargins left="0.5905511811023623" right="0.5905511811023623" top="0" bottom="0" header="0.5118110236220472" footer="0.5118110236220472"/>
  <pageSetup horizontalDpi="600" verticalDpi="600" orientation="portrait" paperSize="9" scale="7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Q37"/>
  <sheetViews>
    <sheetView zoomScale="115" zoomScaleNormal="115" zoomScalePageLayoutView="0" workbookViewId="0" topLeftCell="A4">
      <selection activeCell="A1" sqref="A1:E2"/>
    </sheetView>
  </sheetViews>
  <sheetFormatPr defaultColWidth="9.00390625" defaultRowHeight="13.5"/>
  <cols>
    <col min="1" max="1" width="4.50390625" style="13" customWidth="1"/>
    <col min="2" max="2" width="7.875" style="14" customWidth="1"/>
    <col min="3" max="4" width="7.50390625" style="15" customWidth="1"/>
    <col min="5" max="7" width="9.00390625" style="13" customWidth="1"/>
    <col min="8" max="8" width="0.12890625" style="13" customWidth="1"/>
    <col min="9" max="9" width="9.00390625" style="16" customWidth="1"/>
    <col min="10" max="10" width="9.00390625" style="13" customWidth="1"/>
    <col min="11" max="11" width="3.375" style="13" hidden="1" customWidth="1"/>
    <col min="12" max="12" width="9.00390625" style="16" customWidth="1"/>
    <col min="13" max="13" width="9.00390625" style="13" customWidth="1"/>
    <col min="14" max="14" width="0.12890625" style="13" customWidth="1"/>
    <col min="15" max="15" width="12.625" style="13" customWidth="1"/>
    <col min="16" max="16384" width="9.00390625" style="13" customWidth="1"/>
  </cols>
  <sheetData>
    <row r="1" spans="1:12" ht="12.75">
      <c r="A1" s="173" t="s">
        <v>136</v>
      </c>
      <c r="B1" s="173"/>
      <c r="C1" s="173"/>
      <c r="D1" s="173"/>
      <c r="E1" s="173"/>
      <c r="F1" s="175" t="s">
        <v>334</v>
      </c>
      <c r="G1" s="175"/>
      <c r="H1" s="175"/>
      <c r="I1" s="175"/>
      <c r="J1" s="175"/>
      <c r="K1" s="61"/>
      <c r="L1" s="13" t="s">
        <v>67</v>
      </c>
    </row>
    <row r="2" spans="1:15" ht="12.75">
      <c r="A2" s="173"/>
      <c r="B2" s="173"/>
      <c r="C2" s="173"/>
      <c r="D2" s="173"/>
      <c r="E2" s="173"/>
      <c r="F2" s="61"/>
      <c r="G2" s="61"/>
      <c r="H2" s="61"/>
      <c r="I2" s="61"/>
      <c r="J2" s="61"/>
      <c r="K2" s="61"/>
      <c r="L2" s="64" t="s">
        <v>68</v>
      </c>
      <c r="M2" s="107" t="s">
        <v>215</v>
      </c>
      <c r="N2" s="107"/>
      <c r="O2" s="107"/>
    </row>
    <row r="3" spans="1:13" ht="18.75" customHeight="1">
      <c r="A3" s="211" t="s">
        <v>310</v>
      </c>
      <c r="B3" s="211"/>
      <c r="C3" s="211"/>
      <c r="D3" s="211"/>
      <c r="E3" s="211"/>
      <c r="F3" s="211"/>
      <c r="G3" s="60" t="s">
        <v>137</v>
      </c>
      <c r="H3" s="68"/>
      <c r="I3" s="72">
        <v>100</v>
      </c>
      <c r="J3" s="68" t="s">
        <v>43</v>
      </c>
      <c r="K3" s="67"/>
      <c r="L3" s="13" t="s">
        <v>69</v>
      </c>
      <c r="M3" s="16"/>
    </row>
    <row r="4" spans="1:17" ht="19.5" customHeight="1" thickBot="1">
      <c r="A4" s="193" t="s">
        <v>312</v>
      </c>
      <c r="B4" s="193"/>
      <c r="C4" s="193"/>
      <c r="D4" s="193"/>
      <c r="E4" s="193"/>
      <c r="F4" s="193"/>
      <c r="G4" s="193"/>
      <c r="H4" s="193"/>
      <c r="I4" s="193"/>
      <c r="J4" s="193"/>
      <c r="K4" s="73"/>
      <c r="L4" s="66" t="s">
        <v>70</v>
      </c>
      <c r="M4" s="108" t="s">
        <v>163</v>
      </c>
      <c r="N4" s="108"/>
      <c r="O4" s="108"/>
      <c r="P4" s="74"/>
      <c r="Q4" s="74"/>
    </row>
    <row r="5" spans="1:15" ht="13.5" customHeight="1">
      <c r="A5" s="127" t="s">
        <v>56</v>
      </c>
      <c r="B5" s="208" t="s">
        <v>5</v>
      </c>
      <c r="C5" s="238" t="s">
        <v>1</v>
      </c>
      <c r="D5" s="239"/>
      <c r="E5" s="42" t="s">
        <v>138</v>
      </c>
      <c r="F5" s="43" t="s">
        <v>139</v>
      </c>
      <c r="G5" s="171" t="s">
        <v>3</v>
      </c>
      <c r="H5" s="18"/>
      <c r="I5" s="154" t="s">
        <v>140</v>
      </c>
      <c r="J5" s="155"/>
      <c r="K5" s="19"/>
      <c r="L5" s="234" t="s">
        <v>57</v>
      </c>
      <c r="M5" s="156" t="s">
        <v>58</v>
      </c>
      <c r="N5" s="21"/>
      <c r="O5" s="156" t="s">
        <v>59</v>
      </c>
    </row>
    <row r="6" spans="1:15" s="14" customFormat="1" ht="14.25" customHeight="1">
      <c r="A6" s="128"/>
      <c r="B6" s="209"/>
      <c r="C6" s="139"/>
      <c r="D6" s="140"/>
      <c r="E6" s="160" t="s">
        <v>2</v>
      </c>
      <c r="F6" s="161"/>
      <c r="G6" s="172"/>
      <c r="H6" s="24"/>
      <c r="I6" s="22" t="s">
        <v>79</v>
      </c>
      <c r="J6" s="23" t="s">
        <v>80</v>
      </c>
      <c r="K6" s="24"/>
      <c r="L6" s="235"/>
      <c r="M6" s="157"/>
      <c r="N6" s="26"/>
      <c r="O6" s="157"/>
    </row>
    <row r="7" spans="1:15" s="14" customFormat="1" ht="12.75">
      <c r="A7" s="128"/>
      <c r="B7" s="209"/>
      <c r="C7" s="139"/>
      <c r="D7" s="140"/>
      <c r="E7" s="160"/>
      <c r="F7" s="161"/>
      <c r="G7" s="172"/>
      <c r="H7" s="24"/>
      <c r="I7" s="22" t="s">
        <v>84</v>
      </c>
      <c r="J7" s="23" t="s">
        <v>83</v>
      </c>
      <c r="K7" s="24"/>
      <c r="L7" s="235"/>
      <c r="M7" s="157"/>
      <c r="N7" s="26"/>
      <c r="O7" s="157"/>
    </row>
    <row r="8" spans="1:15" s="14" customFormat="1" ht="12.75">
      <c r="A8" s="128"/>
      <c r="B8" s="209"/>
      <c r="C8" s="139"/>
      <c r="D8" s="140"/>
      <c r="E8" s="160" t="s">
        <v>85</v>
      </c>
      <c r="F8" s="161"/>
      <c r="G8" s="172"/>
      <c r="H8" s="28"/>
      <c r="I8" s="27" t="s">
        <v>86</v>
      </c>
      <c r="J8" s="162" t="s">
        <v>87</v>
      </c>
      <c r="K8" s="28"/>
      <c r="L8" s="236"/>
      <c r="M8" s="158"/>
      <c r="N8" s="29"/>
      <c r="O8" s="158"/>
    </row>
    <row r="9" spans="1:15" s="14" customFormat="1" ht="13.5" thickBot="1">
      <c r="A9" s="129"/>
      <c r="B9" s="210"/>
      <c r="C9" s="132" t="s">
        <v>90</v>
      </c>
      <c r="D9" s="133"/>
      <c r="E9" s="35" t="s">
        <v>91</v>
      </c>
      <c r="F9" s="36" t="s">
        <v>92</v>
      </c>
      <c r="G9" s="44" t="s">
        <v>31</v>
      </c>
      <c r="H9" s="30"/>
      <c r="I9" s="1" t="s">
        <v>93</v>
      </c>
      <c r="J9" s="163"/>
      <c r="K9" s="30"/>
      <c r="L9" s="237"/>
      <c r="M9" s="159"/>
      <c r="N9" s="32"/>
      <c r="O9" s="159"/>
    </row>
    <row r="10" spans="1:15" s="14" customFormat="1" ht="13.5" customHeight="1">
      <c r="A10" s="127">
        <v>1</v>
      </c>
      <c r="B10" s="134">
        <v>113</v>
      </c>
      <c r="C10" s="212"/>
      <c r="D10" s="213"/>
      <c r="E10" s="46"/>
      <c r="F10" s="45" t="s">
        <v>55</v>
      </c>
      <c r="G10" s="189" t="s">
        <v>63</v>
      </c>
      <c r="H10" s="13"/>
      <c r="I10" s="5">
        <v>0.2708333333333333</v>
      </c>
      <c r="J10" s="4">
        <f>I11-I10</f>
        <v>0.09743055555555558</v>
      </c>
      <c r="K10" s="113">
        <f>J10/"01:00:00"</f>
        <v>2.338333333333334</v>
      </c>
      <c r="L10" s="98">
        <f>J10</f>
        <v>0.09743055555555558</v>
      </c>
      <c r="M10" s="121">
        <f>20/N10</f>
        <v>8.55310049893086</v>
      </c>
      <c r="N10" s="113">
        <f>L10/"01:00:00"</f>
        <v>2.338333333333334</v>
      </c>
      <c r="O10" s="116" t="s">
        <v>369</v>
      </c>
    </row>
    <row r="11" spans="1:15" s="14" customFormat="1" ht="15.75">
      <c r="A11" s="128"/>
      <c r="B11" s="135"/>
      <c r="C11" s="137" t="s">
        <v>313</v>
      </c>
      <c r="D11" s="138"/>
      <c r="E11" s="137" t="s">
        <v>144</v>
      </c>
      <c r="F11" s="138"/>
      <c r="G11" s="190"/>
      <c r="H11" s="13"/>
      <c r="I11" s="8">
        <v>0.3682638888888889</v>
      </c>
      <c r="J11" s="7">
        <f>20/K10</f>
        <v>8.55310049893086</v>
      </c>
      <c r="K11" s="114"/>
      <c r="L11" s="99"/>
      <c r="M11" s="122"/>
      <c r="N11" s="114"/>
      <c r="O11" s="117"/>
    </row>
    <row r="12" spans="1:15" s="14" customFormat="1" ht="13.5" customHeight="1">
      <c r="A12" s="128"/>
      <c r="B12" s="135"/>
      <c r="C12" s="137"/>
      <c r="D12" s="138"/>
      <c r="E12" s="137" t="s">
        <v>145</v>
      </c>
      <c r="F12" s="138"/>
      <c r="G12" s="191" t="s">
        <v>64</v>
      </c>
      <c r="H12" s="13"/>
      <c r="I12" s="10">
        <v>0.37881944444444443</v>
      </c>
      <c r="J12" s="119" t="s">
        <v>336</v>
      </c>
      <c r="K12" s="114"/>
      <c r="L12" s="99"/>
      <c r="M12" s="122"/>
      <c r="N12" s="114"/>
      <c r="O12" s="117"/>
    </row>
    <row r="13" spans="1:15" s="14" customFormat="1" ht="16.5" thickBot="1">
      <c r="A13" s="129"/>
      <c r="B13" s="136"/>
      <c r="C13" s="147" t="s">
        <v>314</v>
      </c>
      <c r="D13" s="148"/>
      <c r="E13" s="35" t="s">
        <v>38</v>
      </c>
      <c r="F13" s="36">
        <v>2002</v>
      </c>
      <c r="G13" s="192"/>
      <c r="H13" s="13"/>
      <c r="I13" s="2">
        <f>I12-I11</f>
        <v>0.01055555555555554</v>
      </c>
      <c r="J13" s="120"/>
      <c r="K13" s="115"/>
      <c r="L13" s="100"/>
      <c r="M13" s="123"/>
      <c r="N13" s="115"/>
      <c r="O13" s="118"/>
    </row>
    <row r="14" spans="1:15" s="14" customFormat="1" ht="13.5" customHeight="1">
      <c r="A14" s="127">
        <v>1</v>
      </c>
      <c r="B14" s="134">
        <v>114</v>
      </c>
      <c r="C14" s="212"/>
      <c r="D14" s="213"/>
      <c r="E14" s="47"/>
      <c r="F14" s="45" t="s">
        <v>41</v>
      </c>
      <c r="G14" s="189" t="s">
        <v>172</v>
      </c>
      <c r="H14" s="13"/>
      <c r="I14" s="5">
        <v>0.2708333333333333</v>
      </c>
      <c r="J14" s="4">
        <f>I15-I14</f>
        <v>0.1100694444444445</v>
      </c>
      <c r="K14" s="113">
        <f>J14/"01:00:00"</f>
        <v>2.641666666666668</v>
      </c>
      <c r="L14" s="98">
        <f>J14</f>
        <v>0.1100694444444445</v>
      </c>
      <c r="M14" s="121">
        <f>20/N14</f>
        <v>7.570977917981069</v>
      </c>
      <c r="N14" s="113">
        <f>L14/"01:00:00"</f>
        <v>2.641666666666668</v>
      </c>
      <c r="O14" s="116" t="s">
        <v>369</v>
      </c>
    </row>
    <row r="15" spans="1:15" s="14" customFormat="1" ht="15.75">
      <c r="A15" s="128"/>
      <c r="B15" s="135"/>
      <c r="C15" s="137" t="s">
        <v>315</v>
      </c>
      <c r="D15" s="138"/>
      <c r="E15" s="137" t="s">
        <v>148</v>
      </c>
      <c r="F15" s="138"/>
      <c r="G15" s="190"/>
      <c r="H15" s="13"/>
      <c r="I15" s="8">
        <v>0.3809027777777778</v>
      </c>
      <c r="J15" s="7">
        <f>20/K14</f>
        <v>7.570977917981069</v>
      </c>
      <c r="K15" s="114"/>
      <c r="L15" s="99"/>
      <c r="M15" s="122"/>
      <c r="N15" s="114"/>
      <c r="O15" s="117"/>
    </row>
    <row r="16" spans="1:15" s="14" customFormat="1" ht="13.5" customHeight="1">
      <c r="A16" s="128"/>
      <c r="B16" s="135"/>
      <c r="C16" s="137"/>
      <c r="D16" s="138"/>
      <c r="E16" s="137" t="s">
        <v>149</v>
      </c>
      <c r="F16" s="138"/>
      <c r="G16" s="214" t="s">
        <v>135</v>
      </c>
      <c r="H16" s="13"/>
      <c r="I16" s="10">
        <v>0.395</v>
      </c>
      <c r="J16" s="119" t="s">
        <v>351</v>
      </c>
      <c r="K16" s="114"/>
      <c r="L16" s="99"/>
      <c r="M16" s="122"/>
      <c r="N16" s="114"/>
      <c r="O16" s="117"/>
    </row>
    <row r="17" spans="1:15" s="14" customFormat="1" ht="16.5" thickBot="1">
      <c r="A17" s="129"/>
      <c r="B17" s="136"/>
      <c r="C17" s="147" t="s">
        <v>316</v>
      </c>
      <c r="D17" s="148"/>
      <c r="E17" s="35" t="s">
        <v>7</v>
      </c>
      <c r="F17" s="36">
        <v>2012</v>
      </c>
      <c r="G17" s="215"/>
      <c r="H17" s="13"/>
      <c r="I17" s="2">
        <f>I16-I15</f>
        <v>0.014097222222222205</v>
      </c>
      <c r="J17" s="120"/>
      <c r="K17" s="115"/>
      <c r="L17" s="100"/>
      <c r="M17" s="123"/>
      <c r="N17" s="115"/>
      <c r="O17" s="118"/>
    </row>
    <row r="18" spans="1:15" s="14" customFormat="1" ht="13.5" customHeight="1">
      <c r="A18" s="127">
        <v>1</v>
      </c>
      <c r="B18" s="134">
        <v>115</v>
      </c>
      <c r="C18" s="212"/>
      <c r="D18" s="240"/>
      <c r="E18" s="47"/>
      <c r="F18" s="45" t="s">
        <v>41</v>
      </c>
      <c r="G18" s="189" t="s">
        <v>113</v>
      </c>
      <c r="H18" s="13"/>
      <c r="I18" s="5">
        <v>0.2708333333333333</v>
      </c>
      <c r="J18" s="4">
        <f>I19-I18</f>
        <v>0.10613425925925929</v>
      </c>
      <c r="K18" s="113">
        <f>J18/"01:00:00"</f>
        <v>2.547222222222223</v>
      </c>
      <c r="L18" s="98">
        <f>J18</f>
        <v>0.10613425925925929</v>
      </c>
      <c r="M18" s="121">
        <f>20/N18</f>
        <v>7.8516902944383835</v>
      </c>
      <c r="N18" s="113">
        <f>L18/"01:00:00"</f>
        <v>2.547222222222223</v>
      </c>
      <c r="O18" s="116" t="s">
        <v>369</v>
      </c>
    </row>
    <row r="19" spans="1:15" s="14" customFormat="1" ht="15.75">
      <c r="A19" s="128"/>
      <c r="B19" s="135"/>
      <c r="C19" s="137" t="s">
        <v>317</v>
      </c>
      <c r="D19" s="138"/>
      <c r="E19" s="137" t="s">
        <v>318</v>
      </c>
      <c r="F19" s="138"/>
      <c r="G19" s="190"/>
      <c r="H19" s="13"/>
      <c r="I19" s="8">
        <v>0.3769675925925926</v>
      </c>
      <c r="J19" s="7">
        <f>20/K18</f>
        <v>7.8516902944383835</v>
      </c>
      <c r="K19" s="114"/>
      <c r="L19" s="99"/>
      <c r="M19" s="122"/>
      <c r="N19" s="114"/>
      <c r="O19" s="117"/>
    </row>
    <row r="20" spans="1:15" s="14" customFormat="1" ht="13.5" customHeight="1">
      <c r="A20" s="128"/>
      <c r="B20" s="135"/>
      <c r="C20" s="137"/>
      <c r="D20" s="138"/>
      <c r="E20" s="139" t="s">
        <v>319</v>
      </c>
      <c r="F20" s="140"/>
      <c r="G20" s="214" t="s">
        <v>320</v>
      </c>
      <c r="H20" s="13"/>
      <c r="I20" s="10">
        <v>0.3949884259259259</v>
      </c>
      <c r="J20" s="119" t="s">
        <v>352</v>
      </c>
      <c r="K20" s="114"/>
      <c r="L20" s="99"/>
      <c r="M20" s="122"/>
      <c r="N20" s="114"/>
      <c r="O20" s="117"/>
    </row>
    <row r="21" spans="1:15" s="14" customFormat="1" ht="16.5" thickBot="1">
      <c r="A21" s="129"/>
      <c r="B21" s="136"/>
      <c r="C21" s="147" t="s">
        <v>321</v>
      </c>
      <c r="D21" s="148"/>
      <c r="E21" s="35" t="s">
        <v>322</v>
      </c>
      <c r="F21" s="36">
        <v>2012</v>
      </c>
      <c r="G21" s="215"/>
      <c r="H21" s="13"/>
      <c r="I21" s="2">
        <f>I20-I19</f>
        <v>0.01802083333333332</v>
      </c>
      <c r="J21" s="120"/>
      <c r="K21" s="115"/>
      <c r="L21" s="100"/>
      <c r="M21" s="123"/>
      <c r="N21" s="115"/>
      <c r="O21" s="118"/>
    </row>
    <row r="22" spans="1:15" s="14" customFormat="1" ht="13.5" customHeight="1">
      <c r="A22" s="127">
        <v>1</v>
      </c>
      <c r="B22" s="134">
        <v>116</v>
      </c>
      <c r="C22" s="212"/>
      <c r="D22" s="213"/>
      <c r="E22" s="47">
        <v>55934</v>
      </c>
      <c r="F22" s="43" t="s">
        <v>323</v>
      </c>
      <c r="G22" s="189" t="s">
        <v>113</v>
      </c>
      <c r="H22" s="13"/>
      <c r="I22" s="5">
        <v>0.2708333333333333</v>
      </c>
      <c r="J22" s="4">
        <f>I23-I22</f>
        <v>0.1060416666666667</v>
      </c>
      <c r="K22" s="113">
        <f>J22/"01:00:00"</f>
        <v>2.545000000000001</v>
      </c>
      <c r="L22" s="98">
        <f>J22</f>
        <v>0.1060416666666667</v>
      </c>
      <c r="M22" s="121">
        <f>20/N22</f>
        <v>7.85854616895874</v>
      </c>
      <c r="N22" s="113">
        <f>L22/"01:00:00"</f>
        <v>2.545000000000001</v>
      </c>
      <c r="O22" s="116" t="s">
        <v>369</v>
      </c>
    </row>
    <row r="23" spans="1:15" s="14" customFormat="1" ht="15.75">
      <c r="A23" s="128"/>
      <c r="B23" s="135"/>
      <c r="C23" s="137" t="s">
        <v>324</v>
      </c>
      <c r="D23" s="138"/>
      <c r="E23" s="137" t="s">
        <v>325</v>
      </c>
      <c r="F23" s="138"/>
      <c r="G23" s="190"/>
      <c r="H23" s="13"/>
      <c r="I23" s="8">
        <v>0.376875</v>
      </c>
      <c r="J23" s="7">
        <f>20/K22</f>
        <v>7.85854616895874</v>
      </c>
      <c r="K23" s="114"/>
      <c r="L23" s="99"/>
      <c r="M23" s="122"/>
      <c r="N23" s="114"/>
      <c r="O23" s="117"/>
    </row>
    <row r="24" spans="1:15" s="14" customFormat="1" ht="13.5" customHeight="1">
      <c r="A24" s="128"/>
      <c r="B24" s="135"/>
      <c r="C24" s="137"/>
      <c r="D24" s="138"/>
      <c r="E24" s="139" t="s">
        <v>326</v>
      </c>
      <c r="F24" s="140"/>
      <c r="G24" s="214" t="s">
        <v>114</v>
      </c>
      <c r="H24" s="13"/>
      <c r="I24" s="10">
        <v>0.3949768518518519</v>
      </c>
      <c r="J24" s="119" t="s">
        <v>337</v>
      </c>
      <c r="K24" s="114"/>
      <c r="L24" s="99"/>
      <c r="M24" s="122"/>
      <c r="N24" s="114"/>
      <c r="O24" s="117"/>
    </row>
    <row r="25" spans="1:15" s="14" customFormat="1" ht="16.5" thickBot="1">
      <c r="A25" s="129"/>
      <c r="B25" s="136"/>
      <c r="C25" s="147" t="s">
        <v>327</v>
      </c>
      <c r="D25" s="148"/>
      <c r="E25" s="35" t="s">
        <v>38</v>
      </c>
      <c r="F25" s="36">
        <v>2002</v>
      </c>
      <c r="G25" s="215"/>
      <c r="H25" s="13"/>
      <c r="I25" s="2">
        <f>I24-I23</f>
        <v>0.01810185185185187</v>
      </c>
      <c r="J25" s="120"/>
      <c r="K25" s="115"/>
      <c r="L25" s="100"/>
      <c r="M25" s="123"/>
      <c r="N25" s="115"/>
      <c r="O25" s="118"/>
    </row>
    <row r="26" spans="1:15" s="14" customFormat="1" ht="13.5" customHeight="1">
      <c r="A26" s="127">
        <v>1</v>
      </c>
      <c r="B26" s="134">
        <v>117</v>
      </c>
      <c r="C26" s="212"/>
      <c r="D26" s="213"/>
      <c r="E26" s="47"/>
      <c r="F26" s="45" t="s">
        <v>328</v>
      </c>
      <c r="G26" s="189" t="s">
        <v>113</v>
      </c>
      <c r="H26" s="13"/>
      <c r="I26" s="5">
        <v>0.2708333333333333</v>
      </c>
      <c r="J26" s="4">
        <f>I27-I26</f>
        <v>0.10611111111111116</v>
      </c>
      <c r="K26" s="113">
        <f>J26/"01:00:00"</f>
        <v>2.5466666666666677</v>
      </c>
      <c r="L26" s="98">
        <f>J26</f>
        <v>0.10611111111111116</v>
      </c>
      <c r="M26" s="121">
        <f>20/N26</f>
        <v>7.8534031413612535</v>
      </c>
      <c r="N26" s="113">
        <f>L26/"01:00:00"</f>
        <v>2.5466666666666677</v>
      </c>
      <c r="O26" s="116" t="s">
        <v>369</v>
      </c>
    </row>
    <row r="27" spans="1:15" s="14" customFormat="1" ht="15.75">
      <c r="A27" s="128"/>
      <c r="B27" s="135"/>
      <c r="C27" s="137" t="s">
        <v>329</v>
      </c>
      <c r="D27" s="138"/>
      <c r="E27" s="137" t="s">
        <v>330</v>
      </c>
      <c r="F27" s="138"/>
      <c r="G27" s="190"/>
      <c r="H27" s="13"/>
      <c r="I27" s="8">
        <v>0.37694444444444447</v>
      </c>
      <c r="J27" s="7">
        <f>20/K26</f>
        <v>7.8534031413612535</v>
      </c>
      <c r="K27" s="114"/>
      <c r="L27" s="99"/>
      <c r="M27" s="122"/>
      <c r="N27" s="114"/>
      <c r="O27" s="117"/>
    </row>
    <row r="28" spans="1:15" s="14" customFormat="1" ht="13.5" customHeight="1">
      <c r="A28" s="128"/>
      <c r="B28" s="135"/>
      <c r="C28" s="137"/>
      <c r="D28" s="138"/>
      <c r="E28" s="137" t="s">
        <v>331</v>
      </c>
      <c r="F28" s="138"/>
      <c r="G28" s="214" t="s">
        <v>114</v>
      </c>
      <c r="H28" s="13"/>
      <c r="I28" s="10">
        <v>0.3937268518518518</v>
      </c>
      <c r="J28" s="119" t="s">
        <v>353</v>
      </c>
      <c r="K28" s="114"/>
      <c r="L28" s="99"/>
      <c r="M28" s="122"/>
      <c r="N28" s="114"/>
      <c r="O28" s="117"/>
    </row>
    <row r="29" spans="1:15" s="14" customFormat="1" ht="16.5" thickBot="1">
      <c r="A29" s="129"/>
      <c r="B29" s="136"/>
      <c r="C29" s="147" t="s">
        <v>332</v>
      </c>
      <c r="D29" s="148"/>
      <c r="E29" s="35" t="s">
        <v>7</v>
      </c>
      <c r="F29" s="36">
        <v>2010</v>
      </c>
      <c r="G29" s="215"/>
      <c r="H29" s="13"/>
      <c r="I29" s="2">
        <f>I28-I27</f>
        <v>0.01678240740740733</v>
      </c>
      <c r="J29" s="120"/>
      <c r="K29" s="115"/>
      <c r="L29" s="100"/>
      <c r="M29" s="123"/>
      <c r="N29" s="115"/>
      <c r="O29" s="118"/>
    </row>
    <row r="30" spans="1:15" ht="12.75">
      <c r="A30" s="101" t="s">
        <v>60</v>
      </c>
      <c r="B30" s="102"/>
      <c r="C30" s="102"/>
      <c r="D30" s="102"/>
      <c r="E30" s="102"/>
      <c r="F30" s="102"/>
      <c r="G30" s="94"/>
      <c r="I30" s="5">
        <v>0.2708333333333333</v>
      </c>
      <c r="J30" s="4">
        <f>I31-I30</f>
        <v>0.125</v>
      </c>
      <c r="K30" s="113">
        <f>J30/"01:00:00"</f>
        <v>3</v>
      </c>
      <c r="L30" s="98">
        <f>J30</f>
        <v>0.125</v>
      </c>
      <c r="M30" s="121">
        <f>20/N30</f>
        <v>6.666666666666667</v>
      </c>
      <c r="N30" s="124">
        <f>L30/"01:00:00"</f>
        <v>3</v>
      </c>
      <c r="O30" s="17"/>
    </row>
    <row r="31" spans="1:15" ht="12.75">
      <c r="A31" s="95"/>
      <c r="B31" s="96"/>
      <c r="C31" s="96"/>
      <c r="D31" s="96"/>
      <c r="E31" s="96"/>
      <c r="F31" s="96"/>
      <c r="G31" s="97"/>
      <c r="I31" s="51">
        <v>0.3958333333333333</v>
      </c>
      <c r="J31" s="7">
        <f>20/K30</f>
        <v>6.666666666666667</v>
      </c>
      <c r="K31" s="114"/>
      <c r="L31" s="99"/>
      <c r="M31" s="122"/>
      <c r="N31" s="103"/>
      <c r="O31" s="17"/>
    </row>
    <row r="32" spans="1:15" ht="12.75">
      <c r="A32" s="95"/>
      <c r="B32" s="96"/>
      <c r="C32" s="96"/>
      <c r="D32" s="96"/>
      <c r="E32" s="96"/>
      <c r="F32" s="96"/>
      <c r="G32" s="97"/>
      <c r="I32" s="10">
        <v>0.4166666666666667</v>
      </c>
      <c r="J32" s="105" t="s">
        <v>105</v>
      </c>
      <c r="K32" s="114"/>
      <c r="L32" s="99"/>
      <c r="M32" s="122"/>
      <c r="N32" s="103"/>
      <c r="O32" s="17"/>
    </row>
    <row r="33" spans="1:15" ht="13.5" thickBot="1">
      <c r="A33" s="93"/>
      <c r="B33" s="125"/>
      <c r="C33" s="125"/>
      <c r="D33" s="125"/>
      <c r="E33" s="125"/>
      <c r="F33" s="125"/>
      <c r="G33" s="126"/>
      <c r="I33" s="2">
        <f>I32-I31</f>
        <v>0.02083333333333337</v>
      </c>
      <c r="J33" s="106"/>
      <c r="K33" s="115"/>
      <c r="L33" s="100"/>
      <c r="M33" s="123"/>
      <c r="N33" s="104"/>
      <c r="O33" s="17"/>
    </row>
    <row r="34" spans="1:15" ht="12.75">
      <c r="A34" s="101" t="s">
        <v>61</v>
      </c>
      <c r="B34" s="102"/>
      <c r="C34" s="102"/>
      <c r="D34" s="102"/>
      <c r="E34" s="102"/>
      <c r="F34" s="102"/>
      <c r="G34" s="94"/>
      <c r="I34" s="5">
        <v>0.2708333333333333</v>
      </c>
      <c r="J34" s="4">
        <f>I35-I34</f>
        <v>0.08333333333333337</v>
      </c>
      <c r="K34" s="113">
        <f>J34/"01:00:00"</f>
        <v>2.000000000000001</v>
      </c>
      <c r="L34" s="98">
        <f>J34</f>
        <v>0.08333333333333337</v>
      </c>
      <c r="M34" s="121">
        <f>20/N34</f>
        <v>9.999999999999996</v>
      </c>
      <c r="N34" s="124">
        <f>L34/"01:00:00"</f>
        <v>2.000000000000001</v>
      </c>
      <c r="O34" s="17"/>
    </row>
    <row r="35" spans="1:15" ht="12.75">
      <c r="A35" s="95"/>
      <c r="B35" s="96"/>
      <c r="C35" s="96"/>
      <c r="D35" s="96"/>
      <c r="E35" s="96"/>
      <c r="F35" s="96"/>
      <c r="G35" s="97"/>
      <c r="I35" s="51">
        <v>0.3541666666666667</v>
      </c>
      <c r="J35" s="7">
        <f>20/K34</f>
        <v>9.999999999999996</v>
      </c>
      <c r="K35" s="114"/>
      <c r="L35" s="99"/>
      <c r="M35" s="122"/>
      <c r="N35" s="103"/>
      <c r="O35" s="17"/>
    </row>
    <row r="36" spans="1:15" ht="12.75">
      <c r="A36" s="95"/>
      <c r="B36" s="96"/>
      <c r="C36" s="96"/>
      <c r="D36" s="96"/>
      <c r="E36" s="96"/>
      <c r="F36" s="96"/>
      <c r="G36" s="97"/>
      <c r="I36" s="10">
        <v>0.375</v>
      </c>
      <c r="J36" s="119"/>
      <c r="K36" s="114"/>
      <c r="L36" s="99"/>
      <c r="M36" s="122"/>
      <c r="N36" s="103"/>
      <c r="O36" s="17"/>
    </row>
    <row r="37" spans="1:15" ht="13.5" thickBot="1">
      <c r="A37" s="93"/>
      <c r="B37" s="125"/>
      <c r="C37" s="125"/>
      <c r="D37" s="125"/>
      <c r="E37" s="125"/>
      <c r="F37" s="125"/>
      <c r="G37" s="126"/>
      <c r="I37" s="2">
        <f>I36-I35</f>
        <v>0.020833333333333315</v>
      </c>
      <c r="J37" s="120"/>
      <c r="K37" s="115"/>
      <c r="L37" s="100"/>
      <c r="M37" s="123"/>
      <c r="N37" s="104"/>
      <c r="O37" s="17"/>
    </row>
  </sheetData>
  <sheetProtection/>
  <mergeCells count="105">
    <mergeCell ref="G10:G11"/>
    <mergeCell ref="G12:G13"/>
    <mergeCell ref="C25:D25"/>
    <mergeCell ref="E24:F24"/>
    <mergeCell ref="G22:G23"/>
    <mergeCell ref="E11:F11"/>
    <mergeCell ref="E12:F12"/>
    <mergeCell ref="C14:D14"/>
    <mergeCell ref="C17:D17"/>
    <mergeCell ref="G16:G17"/>
    <mergeCell ref="A10:A13"/>
    <mergeCell ref="B10:B13"/>
    <mergeCell ref="C10:D10"/>
    <mergeCell ref="C11:D12"/>
    <mergeCell ref="C13:D13"/>
    <mergeCell ref="N26:N29"/>
    <mergeCell ref="O26:O29"/>
    <mergeCell ref="G14:G15"/>
    <mergeCell ref="K26:K29"/>
    <mergeCell ref="L26:L29"/>
    <mergeCell ref="M26:M29"/>
    <mergeCell ref="O22:O25"/>
    <mergeCell ref="N14:N17"/>
    <mergeCell ref="O14:O17"/>
    <mergeCell ref="L18:L21"/>
    <mergeCell ref="M22:M25"/>
    <mergeCell ref="N22:N25"/>
    <mergeCell ref="C15:D16"/>
    <mergeCell ref="E15:F15"/>
    <mergeCell ref="E16:F16"/>
    <mergeCell ref="M14:M17"/>
    <mergeCell ref="J16:J17"/>
    <mergeCell ref="G18:G19"/>
    <mergeCell ref="K18:K21"/>
    <mergeCell ref="E19:F19"/>
    <mergeCell ref="O18:O21"/>
    <mergeCell ref="A22:A25"/>
    <mergeCell ref="B22:B25"/>
    <mergeCell ref="C23:D24"/>
    <mergeCell ref="C19:D20"/>
    <mergeCell ref="C21:D21"/>
    <mergeCell ref="C18:D18"/>
    <mergeCell ref="E20:F20"/>
    <mergeCell ref="K22:K25"/>
    <mergeCell ref="L22:L25"/>
    <mergeCell ref="B14:B17"/>
    <mergeCell ref="A18:A21"/>
    <mergeCell ref="B18:B21"/>
    <mergeCell ref="M18:M21"/>
    <mergeCell ref="G20:G21"/>
    <mergeCell ref="J20:J21"/>
    <mergeCell ref="A1:E2"/>
    <mergeCell ref="F1:J1"/>
    <mergeCell ref="A3:F3"/>
    <mergeCell ref="A4:J4"/>
    <mergeCell ref="G28:G29"/>
    <mergeCell ref="C29:D29"/>
    <mergeCell ref="A5:A9"/>
    <mergeCell ref="B5:B9"/>
    <mergeCell ref="C5:D8"/>
    <mergeCell ref="G5:G8"/>
    <mergeCell ref="E6:F7"/>
    <mergeCell ref="E8:F8"/>
    <mergeCell ref="C9:D9"/>
    <mergeCell ref="A14:A17"/>
    <mergeCell ref="C22:D22"/>
    <mergeCell ref="E23:F23"/>
    <mergeCell ref="G24:G25"/>
    <mergeCell ref="A26:A29"/>
    <mergeCell ref="B26:B29"/>
    <mergeCell ref="C26:D26"/>
    <mergeCell ref="G26:G27"/>
    <mergeCell ref="C27:D28"/>
    <mergeCell ref="E27:F27"/>
    <mergeCell ref="E28:F28"/>
    <mergeCell ref="N34:N37"/>
    <mergeCell ref="J36:J37"/>
    <mergeCell ref="A30:G33"/>
    <mergeCell ref="K30:K33"/>
    <mergeCell ref="L30:L33"/>
    <mergeCell ref="M30:M33"/>
    <mergeCell ref="A34:G37"/>
    <mergeCell ref="K34:K37"/>
    <mergeCell ref="L34:L37"/>
    <mergeCell ref="M34:M37"/>
    <mergeCell ref="K10:K13"/>
    <mergeCell ref="M2:O2"/>
    <mergeCell ref="M4:O4"/>
    <mergeCell ref="N30:N33"/>
    <mergeCell ref="M5:M9"/>
    <mergeCell ref="O5:O9"/>
    <mergeCell ref="M10:M13"/>
    <mergeCell ref="N10:N13"/>
    <mergeCell ref="O10:O13"/>
    <mergeCell ref="N18:N21"/>
    <mergeCell ref="L10:L13"/>
    <mergeCell ref="J32:J33"/>
    <mergeCell ref="J28:J29"/>
    <mergeCell ref="I5:J5"/>
    <mergeCell ref="L5:L9"/>
    <mergeCell ref="J8:J9"/>
    <mergeCell ref="K14:K17"/>
    <mergeCell ref="L14:L17"/>
    <mergeCell ref="J24:J25"/>
    <mergeCell ref="J12:J13"/>
  </mergeCells>
  <printOptions/>
  <pageMargins left="0.7874015748031497" right="0.1968503937007874" top="0.7874015748031497" bottom="0" header="0.5118110236220472" footer="0.5118110236220472"/>
  <pageSetup horizontalDpi="600" verticalDpi="600" orientation="landscape" paperSize="9" r:id="rId2"/>
  <colBreaks count="1" manualBreakCount="1">
    <brk id="1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484</dc:creator>
  <cp:keywords/>
  <dc:description/>
  <cp:lastModifiedBy>TJHOUSE</cp:lastModifiedBy>
  <cp:lastPrinted>2016-10-16T07:44:57Z</cp:lastPrinted>
  <dcterms:created xsi:type="dcterms:W3CDTF">2007-07-24T02:59:00Z</dcterms:created>
  <dcterms:modified xsi:type="dcterms:W3CDTF">2016-10-25T01:49:56Z</dcterms:modified>
  <cp:category/>
  <cp:version/>
  <cp:contentType/>
  <cp:contentStatus/>
</cp:coreProperties>
</file>