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80km" sheetId="1" r:id="rId1"/>
    <sheet name="60km" sheetId="2" r:id="rId2"/>
    <sheet name="40km" sheetId="3" r:id="rId3"/>
    <sheet name="20km" sheetId="4" r:id="rId4"/>
  </sheets>
  <definedNames>
    <definedName name="_xlnm.Print_Area" localSheetId="0">'80km'!$A$1:$X$57</definedName>
  </definedNames>
  <calcPr fullCalcOnLoad="1"/>
</workbook>
</file>

<file path=xl/sharedStrings.xml><?xml version="1.0" encoding="utf-8"?>
<sst xmlns="http://schemas.openxmlformats.org/spreadsheetml/2006/main" count="484" uniqueCount="302">
  <si>
    <t>出番</t>
  </si>
  <si>
    <t>選手名</t>
  </si>
  <si>
    <t>馬名</t>
  </si>
  <si>
    <t>所属</t>
  </si>
  <si>
    <t>ゼッケン馬No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</si>
  <si>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</si>
  <si>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</si>
  <si>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</si>
  <si>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</si>
  <si>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</si>
  <si>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</si>
  <si>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</si>
  <si>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</si>
  <si>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</si>
  <si>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</si>
  <si>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</si>
  <si>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</si>
  <si>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</si>
  <si>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</si>
  <si>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</si>
  <si>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１Leg２０ｋｍ</t>
  </si>
  <si>
    <t>JEF公認種目</t>
  </si>
  <si>
    <t>６０ｋｍトレーニングライド</t>
  </si>
  <si>
    <t>４０ｋｍトレーニングライド</t>
  </si>
  <si>
    <t>Gelding</t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</si>
  <si>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</si>
  <si>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</si>
  <si>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</si>
  <si>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</si>
  <si>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</si>
  <si>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</si>
  <si>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</si>
  <si>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</si>
  <si>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</si>
  <si>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</si>
  <si>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</si>
  <si>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</si>
  <si>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</si>
  <si>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</si>
  <si>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</si>
  <si>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１Leg２８ｋｍ</t>
  </si>
  <si>
    <t>２Leg２８ｋｍ</t>
  </si>
  <si>
    <t>平均時速１０．９km/h、制限時間５時間３０分：ノービス最速タイム(参考)</t>
  </si>
  <si>
    <t>３Leg２４ｋｍ</t>
  </si>
  <si>
    <t>平均時速８km/h、制限時間５時間：最低タイム(参考)</t>
  </si>
  <si>
    <t>平均時速１３．３km/h、制限時間３時間：最速タイム(参考)</t>
  </si>
  <si>
    <t>Cut Off Time</t>
  </si>
  <si>
    <t>Gender</t>
  </si>
  <si>
    <t>Year of Birth</t>
  </si>
  <si>
    <t>Club</t>
  </si>
  <si>
    <t>Breed</t>
  </si>
  <si>
    <t>強制休止</t>
  </si>
  <si>
    <t>JEF No</t>
  </si>
  <si>
    <t>Breed</t>
  </si>
  <si>
    <t>１Leg３０ｋｍ</t>
  </si>
  <si>
    <t>３Leg３０ｋｍ</t>
  </si>
  <si>
    <t>JEF No</t>
  </si>
  <si>
    <t>Breed</t>
  </si>
  <si>
    <r>
      <t>A</t>
    </r>
    <r>
      <rPr>
        <sz val="11"/>
        <rFont val="ＭＳ Ｐゴシック"/>
        <family val="3"/>
      </rPr>
      <t>RABIAN</t>
    </r>
  </si>
  <si>
    <t>JP MIX</t>
  </si>
  <si>
    <t>完走率</t>
  </si>
  <si>
    <t>MIX</t>
  </si>
  <si>
    <t>％</t>
  </si>
  <si>
    <t>小野　裕史</t>
  </si>
  <si>
    <t>Ono Hirofumi</t>
  </si>
  <si>
    <t>％</t>
  </si>
  <si>
    <t>％</t>
  </si>
  <si>
    <t>Mare</t>
  </si>
  <si>
    <t>真田　由起男</t>
  </si>
  <si>
    <t>Sanada Yukio</t>
  </si>
  <si>
    <t>JEF No</t>
  </si>
  <si>
    <r>
      <t>D</t>
    </r>
    <r>
      <rPr>
        <sz val="11"/>
        <rFont val="ＭＳ Ｐゴシック"/>
        <family val="3"/>
      </rPr>
      <t>OSANKO</t>
    </r>
  </si>
  <si>
    <t>JEF 80km競技</t>
  </si>
  <si>
    <t>平均時速８．９km/h(参考)</t>
  </si>
  <si>
    <t>平均時速８．６km/h、制限時間７時間：最低タイム(参考)</t>
  </si>
  <si>
    <t>小林　竜史</t>
  </si>
  <si>
    <t>Kobayashi Ryuji</t>
  </si>
  <si>
    <t>MIX</t>
  </si>
  <si>
    <t>小野　敬司</t>
  </si>
  <si>
    <t>Ono Keiji</t>
  </si>
  <si>
    <t>制限時間：９時間（１７：３０)</t>
  </si>
  <si>
    <t>JEF No</t>
  </si>
  <si>
    <t>ケースター</t>
  </si>
  <si>
    <t>K STAR</t>
  </si>
  <si>
    <t>杉山　純子</t>
  </si>
  <si>
    <t>Sugiyama　Junko</t>
  </si>
  <si>
    <t>Mare</t>
  </si>
  <si>
    <t>中條　天</t>
  </si>
  <si>
    <t>制限時間：３時間～５時間（１１：１０～１３：１０)</t>
  </si>
  <si>
    <t>制限時間：7時間（１４：５５）</t>
  </si>
  <si>
    <t>ノービス　５時間３０分～７時間（１３：２５～１４：５５）</t>
  </si>
  <si>
    <t>垣田　章夫</t>
  </si>
  <si>
    <t>Kakita Akio</t>
  </si>
  <si>
    <t>ARABIAN</t>
  </si>
  <si>
    <t>永島　みのり</t>
  </si>
  <si>
    <t>Nagashima Minori</t>
  </si>
  <si>
    <t>Gelding</t>
  </si>
  <si>
    <t>高田　智史</t>
  </si>
  <si>
    <t>Takata Satoshi</t>
  </si>
  <si>
    <t>２０ｋｍトレーニングライド</t>
  </si>
  <si>
    <t>出番</t>
  </si>
  <si>
    <t>JEF No</t>
  </si>
  <si>
    <t>Breed</t>
  </si>
  <si>
    <t>１Leg２０ｋｍ</t>
  </si>
  <si>
    <t>Finish T</t>
  </si>
  <si>
    <t>平均時速６．７km/h、制限時間３時間：最低タイム(参考)</t>
  </si>
  <si>
    <t>Cut Off Time</t>
  </si>
  <si>
    <t>平均時速１０km/h、制限時間２時間：最速タイム(参考)</t>
  </si>
  <si>
    <t>審判長：小泉　絵美里</t>
  </si>
  <si>
    <t>Chujo Ten</t>
  </si>
  <si>
    <t>Gelding</t>
  </si>
  <si>
    <t>審判長：小泉　絵美里</t>
  </si>
  <si>
    <t>審判長：小泉　絵美里</t>
  </si>
  <si>
    <t>制限時間：２時間～３時間（９：３０～１０：３０)</t>
  </si>
  <si>
    <r>
      <t>M</t>
    </r>
    <r>
      <rPr>
        <sz val="11"/>
        <rFont val="ＭＳ Ｐゴシック"/>
        <family val="3"/>
      </rPr>
      <t>IX</t>
    </r>
  </si>
  <si>
    <t>Arabian Horse Ranch</t>
  </si>
  <si>
    <t>げんじ</t>
  </si>
  <si>
    <t>GENJI</t>
  </si>
  <si>
    <t>ゾルタン</t>
  </si>
  <si>
    <t>ZOLTAAN</t>
  </si>
  <si>
    <t>姫桜</t>
  </si>
  <si>
    <t>HIMEZAKURA</t>
  </si>
  <si>
    <t>Gelding</t>
  </si>
  <si>
    <t>本間　唯純</t>
  </si>
  <si>
    <t>クッキー</t>
  </si>
  <si>
    <t>COOKIE</t>
  </si>
  <si>
    <t>Honma Tadasumi</t>
  </si>
  <si>
    <t>Gelding</t>
  </si>
  <si>
    <t>MIX</t>
  </si>
  <si>
    <t>和田　雅樹</t>
  </si>
  <si>
    <t>Wada Masaki</t>
  </si>
  <si>
    <t>関口　結菜</t>
  </si>
  <si>
    <t>アイリーン</t>
  </si>
  <si>
    <t>IRENE</t>
  </si>
  <si>
    <t>Sekiguchi Yuna</t>
  </si>
  <si>
    <t>小森　洋子</t>
  </si>
  <si>
    <t>Komori Yoko</t>
  </si>
  <si>
    <t>西垣　祐希</t>
  </si>
  <si>
    <t>Nishigaki Yuki</t>
  </si>
  <si>
    <t>Gelding</t>
  </si>
  <si>
    <t>岡崎　恵子</t>
  </si>
  <si>
    <t>Okazaki Keiko</t>
  </si>
  <si>
    <t>Mare</t>
  </si>
  <si>
    <t>２０１６年２月１２日(金)～２月１３日(土)   伊豆パノラマ･ライド　2016年2月</t>
  </si>
  <si>
    <t>２０１６年２月１２日(金)～２月１３日(土)   伊豆パノラマ･ライド　2016年2月</t>
  </si>
  <si>
    <t>２０１６年２月１２日(金)～２月１３日(土)   伊豆パノラマ･ライド　2016年2月</t>
  </si>
  <si>
    <t>遠藤　乃理子</t>
  </si>
  <si>
    <t>ルイサンAHR</t>
  </si>
  <si>
    <t>NOSLO'S LOUIE SON</t>
  </si>
  <si>
    <t>Endo Noriko</t>
  </si>
  <si>
    <t>Gelding</t>
  </si>
  <si>
    <r>
      <t>A</t>
    </r>
    <r>
      <rPr>
        <sz val="11"/>
        <rFont val="ＭＳ Ｐゴシック"/>
        <family val="3"/>
      </rPr>
      <t>RABIAN</t>
    </r>
  </si>
  <si>
    <t>アズ</t>
  </si>
  <si>
    <t>AZTRAL ATTRAKSHON</t>
  </si>
  <si>
    <t>バンディット</t>
  </si>
  <si>
    <t>JESTA BANDETTOBEY</t>
  </si>
  <si>
    <t>七野　友子</t>
  </si>
  <si>
    <t>Shichino Tomoko</t>
  </si>
  <si>
    <r>
      <t>A</t>
    </r>
    <r>
      <rPr>
        <sz val="11"/>
        <rFont val="ＭＳ Ｐゴシック"/>
        <family val="3"/>
      </rPr>
      <t>RABIAN</t>
    </r>
  </si>
  <si>
    <t>ムーンライト</t>
  </si>
  <si>
    <t>MOONLIGHT</t>
  </si>
  <si>
    <r>
      <t>A</t>
    </r>
    <r>
      <rPr>
        <sz val="11"/>
        <rFont val="ＭＳ Ｐゴシック"/>
        <family val="3"/>
      </rPr>
      <t>RABIAN</t>
    </r>
  </si>
  <si>
    <t>蓮見　清一</t>
  </si>
  <si>
    <t>カリーム</t>
  </si>
  <si>
    <t>KAREEM PJ</t>
  </si>
  <si>
    <t>Hasumi Seiichi</t>
  </si>
  <si>
    <t>ＤＯＳＡＮＫＯ</t>
  </si>
  <si>
    <t>平川　俊彦</t>
  </si>
  <si>
    <t>立春</t>
  </si>
  <si>
    <t>RISSHUN</t>
  </si>
  <si>
    <t>Hirakawa Toshihiko</t>
  </si>
  <si>
    <t>Mare</t>
  </si>
  <si>
    <r>
      <t>D</t>
    </r>
    <r>
      <rPr>
        <sz val="11"/>
        <rFont val="ＭＳ Ｐゴシック"/>
        <family val="3"/>
      </rPr>
      <t>OSANKO</t>
    </r>
  </si>
  <si>
    <t>平川　弘美</t>
  </si>
  <si>
    <t>ムーン</t>
  </si>
  <si>
    <t>MOON</t>
  </si>
  <si>
    <t>Hirakawa Hiromi</t>
  </si>
  <si>
    <t>Mare</t>
  </si>
  <si>
    <t>ARABIAN</t>
  </si>
  <si>
    <t>村井　幸子</t>
  </si>
  <si>
    <t>ディアゴ</t>
  </si>
  <si>
    <t>WT DIEGO</t>
  </si>
  <si>
    <t>Murai Sachiko</t>
  </si>
  <si>
    <t>道躰　祥一郎</t>
  </si>
  <si>
    <t>ハイランドJJ</t>
  </si>
  <si>
    <t>HIGHLAND JJ</t>
  </si>
  <si>
    <t>Dohtai Shoichiro</t>
  </si>
  <si>
    <t>アラビアンHR</t>
  </si>
  <si>
    <t>AHR</t>
  </si>
  <si>
    <t>鍋掛F</t>
  </si>
  <si>
    <t>NF</t>
  </si>
  <si>
    <t>ARABIAN</t>
  </si>
  <si>
    <t>関川　誠</t>
  </si>
  <si>
    <t>ティッカーテープ</t>
  </si>
  <si>
    <t>TYCHER TAPE</t>
  </si>
  <si>
    <t>Sekigawa Makoto</t>
  </si>
  <si>
    <t>Gelding</t>
  </si>
  <si>
    <t>JレミントンⅠ</t>
  </si>
  <si>
    <t>AHR J REMINGTON Ⅰ</t>
  </si>
  <si>
    <t>Gelding</t>
  </si>
  <si>
    <r>
      <t>A</t>
    </r>
    <r>
      <rPr>
        <sz val="11"/>
        <rFont val="ＭＳ Ｐゴシック"/>
        <family val="3"/>
      </rPr>
      <t>RABIAN</t>
    </r>
  </si>
  <si>
    <t>アフレイム・スター</t>
  </si>
  <si>
    <t>AHR AFLAME STAR</t>
  </si>
  <si>
    <t>THOROUGH</t>
  </si>
  <si>
    <t>ジョイ</t>
  </si>
  <si>
    <t>JOY</t>
  </si>
  <si>
    <t>リン</t>
  </si>
  <si>
    <t>RIN</t>
  </si>
  <si>
    <t>Mare</t>
  </si>
  <si>
    <t>シンジュ</t>
  </si>
  <si>
    <t>SHINJU</t>
  </si>
  <si>
    <t>モディ</t>
  </si>
  <si>
    <t>MODY</t>
  </si>
  <si>
    <t>狭山RC</t>
  </si>
  <si>
    <t>SRC</t>
  </si>
  <si>
    <t>RCクレイン伊奈</t>
  </si>
  <si>
    <t>RCCI</t>
  </si>
  <si>
    <t>RCクレイン神奈川</t>
  </si>
  <si>
    <t>RCCK</t>
  </si>
  <si>
    <t>RCクレイン東京</t>
  </si>
  <si>
    <t>RCCT</t>
  </si>
  <si>
    <t>東武RC　　　クレイン</t>
  </si>
  <si>
    <t>TRCC</t>
  </si>
  <si>
    <t>真田　典子</t>
  </si>
  <si>
    <t>百花姫</t>
  </si>
  <si>
    <t>Momohanahime</t>
  </si>
  <si>
    <t>Sanada Noriko</t>
  </si>
  <si>
    <t>相沢　万里佳</t>
  </si>
  <si>
    <t>ゆきちゃん</t>
  </si>
  <si>
    <t>YUKICHAN</t>
  </si>
  <si>
    <t>Aizawa Marika</t>
  </si>
  <si>
    <t>Mare</t>
  </si>
  <si>
    <t>MIX</t>
  </si>
  <si>
    <t>阿部　真子</t>
  </si>
  <si>
    <t>クリオ</t>
  </si>
  <si>
    <t>KURIO</t>
  </si>
  <si>
    <t>Abe Masako</t>
  </si>
  <si>
    <t>瀧川　美保子</t>
  </si>
  <si>
    <t>リッキー</t>
  </si>
  <si>
    <t>RICKEY</t>
  </si>
  <si>
    <t>Takigawa Mihoko</t>
  </si>
  <si>
    <t>JP MIX</t>
  </si>
  <si>
    <t>フェートン</t>
  </si>
  <si>
    <t>PHAETON</t>
  </si>
  <si>
    <t>MIX</t>
  </si>
  <si>
    <t>増井　英昭</t>
  </si>
  <si>
    <t>フェイマス・K</t>
  </si>
  <si>
    <t>FAMOUS･K</t>
  </si>
  <si>
    <t>Masui Hideaki</t>
  </si>
  <si>
    <t>Mare</t>
  </si>
  <si>
    <t>60/60</t>
  </si>
  <si>
    <t>56/52</t>
  </si>
  <si>
    <t>60/56</t>
  </si>
  <si>
    <t>52/52</t>
  </si>
  <si>
    <t>56/56</t>
  </si>
  <si>
    <t>56/60</t>
  </si>
  <si>
    <t>56/56</t>
  </si>
  <si>
    <t>56/56</t>
  </si>
  <si>
    <t>52/52</t>
  </si>
  <si>
    <t>52/56</t>
  </si>
  <si>
    <t>56/60</t>
  </si>
  <si>
    <t>60/56</t>
  </si>
  <si>
    <t>56/56</t>
  </si>
  <si>
    <t>60/60</t>
  </si>
  <si>
    <t>48/52</t>
  </si>
  <si>
    <t>60/56</t>
  </si>
  <si>
    <t>52/56</t>
  </si>
  <si>
    <t>52/62</t>
  </si>
  <si>
    <t>52/44</t>
  </si>
  <si>
    <t>52/56</t>
  </si>
  <si>
    <t>52/52</t>
  </si>
  <si>
    <t>48/48</t>
  </si>
  <si>
    <t>完走</t>
  </si>
  <si>
    <t>56/48</t>
  </si>
  <si>
    <t>64/68</t>
  </si>
  <si>
    <t>56/52</t>
  </si>
  <si>
    <t>64/56</t>
  </si>
  <si>
    <t>完走</t>
  </si>
  <si>
    <t>100</t>
  </si>
  <si>
    <t>100</t>
  </si>
  <si>
    <r>
      <t>5</t>
    </r>
    <r>
      <rPr>
        <sz val="11"/>
        <rFont val="ＭＳ Ｐゴシック"/>
        <family val="3"/>
      </rPr>
      <t>4/56</t>
    </r>
  </si>
  <si>
    <r>
      <t>6</t>
    </r>
    <r>
      <rPr>
        <sz val="11"/>
        <rFont val="ＭＳ Ｐゴシック"/>
        <family val="3"/>
      </rPr>
      <t>0/56</t>
    </r>
  </si>
  <si>
    <t>60/52</t>
  </si>
  <si>
    <t>56/56</t>
  </si>
  <si>
    <t>52/52</t>
  </si>
  <si>
    <t>56/60</t>
  </si>
  <si>
    <t>64/60</t>
  </si>
  <si>
    <t>64/68</t>
  </si>
  <si>
    <t>52/56</t>
  </si>
  <si>
    <t>68/78</t>
  </si>
  <si>
    <t>48/48</t>
  </si>
  <si>
    <t>優勝</t>
  </si>
  <si>
    <t>3位</t>
  </si>
  <si>
    <t>4位</t>
  </si>
  <si>
    <t>5位</t>
  </si>
  <si>
    <t>6位</t>
  </si>
  <si>
    <t>7位</t>
  </si>
  <si>
    <t>8位</t>
  </si>
  <si>
    <t>失権
（代謝異常）</t>
  </si>
  <si>
    <t>60/64</t>
  </si>
  <si>
    <t>9位</t>
  </si>
  <si>
    <t>2位 BC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</si>
</sst>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  <numFmt numFmtId="178" formatCode="0_);\(0\)"/>
    <numFmt numFmtId="179" formatCode="&quot;\&quot;#,##0_);\(&quot;\&quot;#,##0\)"/>
    <numFmt numFmtId="180" formatCode="#,##0_);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1" fontId="0" fillId="0" borderId="14" xfId="0" applyNumberFormat="1" applyFill="1" applyBorder="1" applyAlignment="1">
      <alignment vertical="center" shrinkToFit="1"/>
    </xf>
    <xf numFmtId="21" fontId="0" fillId="0" borderId="32" xfId="0" applyNumberFormat="1" applyFill="1" applyBorder="1" applyAlignment="1">
      <alignment vertical="center" shrinkToFit="1"/>
    </xf>
    <xf numFmtId="21" fontId="19" fillId="20" borderId="14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21" fontId="0" fillId="0" borderId="10" xfId="0" applyNumberFormat="1" applyFont="1" applyFill="1" applyBorder="1" applyAlignment="1">
      <alignment vertical="center" shrinkToFit="1"/>
    </xf>
    <xf numFmtId="21" fontId="0" fillId="0" borderId="33" xfId="0" applyNumberFormat="1" applyFill="1" applyBorder="1" applyAlignment="1">
      <alignment vertical="center" shrinkToFit="1"/>
    </xf>
    <xf numFmtId="21" fontId="19" fillId="20" borderId="14" xfId="0" applyNumberFormat="1" applyFont="1" applyFill="1" applyBorder="1" applyAlignment="1">
      <alignment horizontal="right" vertical="center" shrinkToFit="1"/>
    </xf>
    <xf numFmtId="21" fontId="0" fillId="0" borderId="32" xfId="0" applyNumberFormat="1" applyFill="1" applyBorder="1" applyAlignment="1">
      <alignment horizontal="right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21" fontId="0" fillId="0" borderId="0" xfId="0" applyNumberForma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21" fillId="0" borderId="0" xfId="0" applyFont="1" applyBorder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21" fontId="0" fillId="4" borderId="13" xfId="0" applyNumberFormat="1" applyFill="1" applyBorder="1" applyAlignment="1">
      <alignment vertical="center" shrinkToFit="1"/>
    </xf>
    <xf numFmtId="46" fontId="0" fillId="4" borderId="12" xfId="0" applyNumberFormat="1" applyFill="1" applyBorder="1" applyAlignment="1">
      <alignment vertical="center" shrinkToFit="1"/>
    </xf>
    <xf numFmtId="177" fontId="0" fillId="4" borderId="12" xfId="0" applyNumberFormat="1" applyFill="1" applyBorder="1" applyAlignment="1">
      <alignment vertical="center" shrinkToFit="1"/>
    </xf>
    <xf numFmtId="0" fontId="0" fillId="4" borderId="0" xfId="0" applyFill="1" applyAlignment="1">
      <alignment horizontal="center" vertical="center" shrinkToFit="1"/>
    </xf>
    <xf numFmtId="21" fontId="0" fillId="4" borderId="14" xfId="0" applyNumberFormat="1" applyFill="1" applyBorder="1" applyAlignment="1">
      <alignment vertical="center" shrinkToFit="1"/>
    </xf>
    <xf numFmtId="176" fontId="0" fillId="4" borderId="15" xfId="0" applyNumberFormat="1" applyFill="1" applyBorder="1" applyAlignment="1">
      <alignment horizontal="center" vertical="center" shrinkToFit="1"/>
    </xf>
    <xf numFmtId="21" fontId="0" fillId="4" borderId="16" xfId="0" applyNumberFormat="1" applyFill="1" applyBorder="1" applyAlignment="1">
      <alignment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21" fontId="0" fillId="4" borderId="10" xfId="0" applyNumberFormat="1" applyFill="1" applyBorder="1" applyAlignment="1">
      <alignment vertical="center" shrinkToFit="1"/>
    </xf>
    <xf numFmtId="0" fontId="0" fillId="4" borderId="27" xfId="0" applyFont="1" applyFill="1" applyBorder="1" applyAlignment="1">
      <alignment vertical="center" shrinkToFit="1"/>
    </xf>
    <xf numFmtId="0" fontId="0" fillId="4" borderId="28" xfId="0" applyFont="1" applyFill="1" applyBorder="1" applyAlignment="1">
      <alignment vertical="center" shrinkToFit="1"/>
    </xf>
    <xf numFmtId="21" fontId="0" fillId="4" borderId="13" xfId="0" applyNumberFormat="1" applyFill="1" applyBorder="1" applyAlignment="1">
      <alignment horizontal="right" vertical="center" shrinkToFit="1"/>
    </xf>
    <xf numFmtId="0" fontId="22" fillId="4" borderId="34" xfId="0" applyFont="1" applyFill="1" applyBorder="1" applyAlignment="1">
      <alignment horizontal="center" vertical="center" shrinkToFit="1"/>
    </xf>
    <xf numFmtId="21" fontId="0" fillId="4" borderId="14" xfId="0" applyNumberFormat="1" applyFont="1" applyFill="1" applyBorder="1" applyAlignment="1">
      <alignment horizontal="right" vertical="center" shrinkToFit="1"/>
    </xf>
    <xf numFmtId="176" fontId="0" fillId="4" borderId="15" xfId="0" applyNumberFormat="1" applyFont="1" applyFill="1" applyBorder="1" applyAlignment="1">
      <alignment horizontal="center" vertical="center" shrinkToFit="1"/>
    </xf>
    <xf numFmtId="21" fontId="0" fillId="4" borderId="16" xfId="0" applyNumberFormat="1" applyFont="1" applyFill="1" applyBorder="1" applyAlignment="1">
      <alignment horizontal="right" vertical="center" shrinkToFit="1"/>
    </xf>
    <xf numFmtId="21" fontId="0" fillId="4" borderId="10" xfId="0" applyNumberFormat="1" applyFont="1" applyFill="1" applyBorder="1" applyAlignment="1">
      <alignment vertical="center" shrinkToFit="1"/>
    </xf>
    <xf numFmtId="49" fontId="0" fillId="0" borderId="0" xfId="0" applyNumberFormat="1" applyFill="1" applyAlignment="1">
      <alignment horizontal="right" vertical="center" shrinkToFit="1"/>
    </xf>
    <xf numFmtId="178" fontId="0" fillId="0" borderId="27" xfId="0" applyNumberForma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horizontal="center" vertical="center" shrinkToFit="1"/>
    </xf>
    <xf numFmtId="177" fontId="0" fillId="0" borderId="38" xfId="0" applyNumberFormat="1" applyFill="1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21" fontId="0" fillId="0" borderId="41" xfId="0" applyNumberFormat="1" applyFill="1" applyBorder="1" applyAlignment="1">
      <alignment horizontal="center" vertical="center" shrinkToFit="1"/>
    </xf>
    <xf numFmtId="21" fontId="0" fillId="0" borderId="42" xfId="0" applyNumberFormat="1" applyFill="1" applyBorder="1" applyAlignment="1">
      <alignment horizontal="center" vertical="center" shrinkToFit="1"/>
    </xf>
    <xf numFmtId="46" fontId="0" fillId="0" borderId="43" xfId="0" applyNumberFormat="1" applyFill="1" applyBorder="1" applyAlignment="1">
      <alignment horizontal="center" vertical="center" shrinkToFit="1"/>
    </xf>
    <xf numFmtId="46" fontId="0" fillId="0" borderId="44" xfId="0" applyNumberFormat="1" applyFill="1" applyBorder="1" applyAlignment="1">
      <alignment horizontal="center" vertical="center" shrinkToFit="1"/>
    </xf>
    <xf numFmtId="46" fontId="0" fillId="0" borderId="45" xfId="0" applyNumberForma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wrapText="1" shrinkToFit="1"/>
    </xf>
    <xf numFmtId="0" fontId="26" fillId="0" borderId="47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1" fontId="0" fillId="0" borderId="48" xfId="0" applyNumberForma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176" fontId="0" fillId="0" borderId="51" xfId="0" applyNumberFormat="1" applyFill="1" applyBorder="1" applyAlignment="1">
      <alignment horizontal="center" vertical="center" shrinkToFit="1"/>
    </xf>
    <xf numFmtId="176" fontId="0" fillId="0" borderId="52" xfId="0" applyNumberFormat="1" applyFill="1" applyBorder="1" applyAlignment="1">
      <alignment horizontal="center" vertical="center" shrinkToFit="1"/>
    </xf>
    <xf numFmtId="176" fontId="0" fillId="0" borderId="53" xfId="0" applyNumberFormat="1" applyFill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53" xfId="0" applyNumberFormat="1" applyFill="1" applyBorder="1" applyAlignment="1">
      <alignment horizontal="center" vertical="center" shrinkToFit="1"/>
    </xf>
    <xf numFmtId="0" fontId="0" fillId="0" borderId="55" xfId="0" applyNumberForma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wrapText="1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0" fillId="0" borderId="60" xfId="0" applyFill="1" applyBorder="1" applyAlignment="1">
      <alignment horizontal="right" vertical="center"/>
    </xf>
    <xf numFmtId="0" fontId="0" fillId="0" borderId="0" xfId="0" applyFill="1" applyAlignment="1">
      <alignment vertical="center" shrinkToFit="1"/>
    </xf>
    <xf numFmtId="0" fontId="21" fillId="0" borderId="60" xfId="0" applyFont="1" applyFill="1" applyBorder="1" applyAlignment="1">
      <alignment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1" fontId="0" fillId="0" borderId="66" xfId="0" applyNumberFormat="1" applyFont="1" applyFill="1" applyBorder="1" applyAlignment="1">
      <alignment horizontal="center" vertical="center" shrinkToFit="1"/>
    </xf>
    <xf numFmtId="21" fontId="0" fillId="0" borderId="67" xfId="0" applyNumberFormat="1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46" fontId="0" fillId="0" borderId="69" xfId="0" applyNumberFormat="1" applyFill="1" applyBorder="1" applyAlignment="1">
      <alignment horizontal="center" vertical="center" shrinkToFit="1"/>
    </xf>
    <xf numFmtId="46" fontId="0" fillId="0" borderId="70" xfId="0" applyNumberFormat="1" applyFill="1" applyBorder="1" applyAlignment="1">
      <alignment horizontal="center" vertical="center" shrinkToFit="1"/>
    </xf>
    <xf numFmtId="46" fontId="0" fillId="0" borderId="71" xfId="0" applyNumberFormat="1" applyFill="1" applyBorder="1" applyAlignment="1">
      <alignment horizontal="center" vertical="center" shrinkToFit="1"/>
    </xf>
    <xf numFmtId="0" fontId="19" fillId="20" borderId="54" xfId="0" applyNumberFormat="1" applyFont="1" applyFill="1" applyBorder="1" applyAlignment="1">
      <alignment horizontal="center" vertical="center" shrinkToFit="1"/>
    </xf>
    <xf numFmtId="0" fontId="19" fillId="20" borderId="53" xfId="0" applyNumberFormat="1" applyFont="1" applyFill="1" applyBorder="1" applyAlignment="1">
      <alignment horizontal="center" vertical="center" shrinkToFit="1"/>
    </xf>
    <xf numFmtId="46" fontId="0" fillId="0" borderId="34" xfId="0" applyNumberFormat="1" applyFill="1" applyBorder="1" applyAlignment="1">
      <alignment horizontal="center" vertical="center" shrinkToFit="1"/>
    </xf>
    <xf numFmtId="46" fontId="0" fillId="0" borderId="46" xfId="0" applyNumberFormat="1" applyFill="1" applyBorder="1" applyAlignment="1">
      <alignment horizontal="center" vertical="center" shrinkToFit="1"/>
    </xf>
    <xf numFmtId="46" fontId="0" fillId="0" borderId="40" xfId="0" applyNumberForma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21" fontId="0" fillId="0" borderId="39" xfId="0" applyNumberFormat="1" applyFill="1" applyBorder="1" applyAlignment="1">
      <alignment horizontal="center" vertical="center" shrinkToFit="1"/>
    </xf>
    <xf numFmtId="21" fontId="0" fillId="0" borderId="49" xfId="0" applyNumberFormat="1" applyFill="1" applyBorder="1" applyAlignment="1">
      <alignment horizontal="center" vertical="center" shrinkToFit="1"/>
    </xf>
    <xf numFmtId="21" fontId="0" fillId="0" borderId="50" xfId="0" applyNumberFormat="1" applyFill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 shrinkToFit="1"/>
    </xf>
    <xf numFmtId="176" fontId="0" fillId="0" borderId="47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0" fontId="0" fillId="0" borderId="72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178" fontId="0" fillId="0" borderId="28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46" fontId="0" fillId="4" borderId="34" xfId="0" applyNumberFormat="1" applyFill="1" applyBorder="1" applyAlignment="1">
      <alignment horizontal="center" vertical="center" shrinkToFit="1"/>
    </xf>
    <xf numFmtId="46" fontId="0" fillId="4" borderId="46" xfId="0" applyNumberFormat="1" applyFill="1" applyBorder="1" applyAlignment="1">
      <alignment horizontal="center" vertical="center" shrinkToFit="1"/>
    </xf>
    <xf numFmtId="46" fontId="0" fillId="4" borderId="40" xfId="0" applyNumberFormat="1" applyFill="1" applyBorder="1" applyAlignment="1">
      <alignment horizontal="center" vertical="center" shrinkToFit="1"/>
    </xf>
    <xf numFmtId="176" fontId="0" fillId="4" borderId="38" xfId="0" applyNumberFormat="1" applyFill="1" applyBorder="1" applyAlignment="1">
      <alignment horizontal="center" vertical="center" shrinkToFit="1"/>
    </xf>
    <xf numFmtId="176" fontId="0" fillId="4" borderId="47" xfId="0" applyNumberFormat="1" applyFill="1" applyBorder="1" applyAlignment="1">
      <alignment horizontal="center" vertical="center" shrinkToFit="1"/>
    </xf>
    <xf numFmtId="176" fontId="0" fillId="4" borderId="29" xfId="0" applyNumberFormat="1" applyFill="1" applyBorder="1" applyAlignment="1">
      <alignment horizontal="center" vertical="center" shrinkToFit="1"/>
    </xf>
    <xf numFmtId="21" fontId="0" fillId="4" borderId="39" xfId="0" applyNumberFormat="1" applyFill="1" applyBorder="1" applyAlignment="1">
      <alignment horizontal="center" vertical="center" shrinkToFit="1"/>
    </xf>
    <xf numFmtId="21" fontId="0" fillId="4" borderId="49" xfId="0" applyNumberFormat="1" applyFill="1" applyBorder="1" applyAlignment="1">
      <alignment horizontal="center" vertical="center" shrinkToFit="1"/>
    </xf>
    <xf numFmtId="21" fontId="0" fillId="4" borderId="50" xfId="0" applyNumberFormat="1" applyFill="1" applyBorder="1" applyAlignment="1">
      <alignment horizontal="center" vertical="center" shrinkToFit="1"/>
    </xf>
    <xf numFmtId="0" fontId="0" fillId="4" borderId="72" xfId="0" applyNumberFormat="1" applyFont="1" applyFill="1" applyBorder="1" applyAlignment="1">
      <alignment horizontal="center" vertical="center" shrinkToFit="1"/>
    </xf>
    <xf numFmtId="0" fontId="0" fillId="4" borderId="2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2" fillId="4" borderId="30" xfId="0" applyFont="1" applyFill="1" applyBorder="1" applyAlignment="1">
      <alignment horizontal="center"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0" fillId="4" borderId="72" xfId="0" applyNumberFormat="1" applyFill="1" applyBorder="1" applyAlignment="1">
      <alignment horizontal="center" vertical="center" shrinkToFit="1"/>
    </xf>
    <xf numFmtId="0" fontId="0" fillId="4" borderId="29" xfId="0" applyNumberFormat="1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wrapText="1" shrinkToFit="1"/>
    </xf>
    <xf numFmtId="0" fontId="0" fillId="4" borderId="47" xfId="0" applyFill="1" applyBorder="1" applyAlignment="1">
      <alignment horizontal="center" vertical="center" wrapText="1" shrinkToFit="1"/>
    </xf>
    <xf numFmtId="0" fontId="0" fillId="4" borderId="29" xfId="0" applyFill="1" applyBorder="1" applyAlignment="1">
      <alignment horizontal="center" vertical="center" wrapText="1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9" xfId="0" applyFill="1" applyBorder="1" applyAlignment="1">
      <alignment horizontal="center" vertical="center" shrinkToFit="1"/>
    </xf>
    <xf numFmtId="0" fontId="0" fillId="4" borderId="50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22" fillId="4" borderId="25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60" xfId="0" applyFill="1" applyBorder="1" applyAlignment="1">
      <alignment horizontal="right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21" fillId="0" borderId="60" xfId="0" applyFont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1" fillId="0" borderId="60" xfId="0" applyFont="1" applyFill="1" applyBorder="1" applyAlignment="1">
      <alignment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workbookViewId="0" topLeftCell="A1">
      <pane xSplit="7" ySplit="8" topLeftCell="I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38" t="s">
        <v>72</v>
      </c>
      <c r="B1" s="138"/>
      <c r="C1" s="138"/>
      <c r="D1" s="138"/>
      <c r="E1" s="138"/>
      <c r="H1" s="13"/>
      <c r="K1" s="13"/>
      <c r="N1" s="13"/>
      <c r="U1" s="13"/>
    </row>
    <row r="2" spans="1:22" ht="18.75" customHeight="1">
      <c r="A2" s="138"/>
      <c r="B2" s="138"/>
      <c r="C2" s="138"/>
      <c r="D2" s="138"/>
      <c r="E2" s="138"/>
      <c r="F2" s="137" t="s">
        <v>21</v>
      </c>
      <c r="G2" s="137"/>
      <c r="H2" s="140" t="s">
        <v>80</v>
      </c>
      <c r="I2" s="140"/>
      <c r="J2" s="140"/>
      <c r="K2" s="140"/>
      <c r="L2" s="63" t="s">
        <v>60</v>
      </c>
      <c r="N2" s="13">
        <v>81.8</v>
      </c>
      <c r="O2" s="13" t="s">
        <v>62</v>
      </c>
      <c r="V2" s="16"/>
    </row>
    <row r="3" spans="1:24" s="17" customFormat="1" ht="18.75" customHeight="1" thickBot="1">
      <c r="A3" s="141" t="s">
        <v>143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39" t="s">
        <v>108</v>
      </c>
      <c r="W3" s="139"/>
      <c r="X3" s="139"/>
    </row>
    <row r="4" spans="1:24" ht="13.5" customHeight="1">
      <c r="A4" s="142" t="s">
        <v>0</v>
      </c>
      <c r="B4" s="148" t="s">
        <v>4</v>
      </c>
      <c r="C4" s="133" t="s">
        <v>81</v>
      </c>
      <c r="D4" s="134"/>
      <c r="E4" s="40" t="s">
        <v>81</v>
      </c>
      <c r="F4" s="41" t="s">
        <v>50</v>
      </c>
      <c r="G4" s="155" t="s">
        <v>3</v>
      </c>
      <c r="H4" s="153" t="s">
        <v>40</v>
      </c>
      <c r="I4" s="154"/>
      <c r="J4" s="18"/>
      <c r="K4" s="153" t="s">
        <v>41</v>
      </c>
      <c r="L4" s="154"/>
      <c r="M4" s="18"/>
      <c r="N4" s="153" t="s">
        <v>43</v>
      </c>
      <c r="O4" s="154"/>
      <c r="P4" s="18"/>
      <c r="Q4" s="18"/>
      <c r="R4" s="18"/>
      <c r="S4" s="19"/>
      <c r="T4" s="20"/>
      <c r="U4" s="107" t="s">
        <v>25</v>
      </c>
      <c r="V4" s="163" t="s">
        <v>26</v>
      </c>
      <c r="W4" s="21"/>
      <c r="X4" s="159" t="s">
        <v>27</v>
      </c>
    </row>
    <row r="5" spans="1:24" s="14" customFormat="1" ht="14.25" customHeight="1">
      <c r="A5" s="143"/>
      <c r="B5" s="149"/>
      <c r="C5" s="151" t="s">
        <v>1</v>
      </c>
      <c r="D5" s="152"/>
      <c r="E5" s="151" t="s">
        <v>2</v>
      </c>
      <c r="F5" s="152"/>
      <c r="G5" s="156"/>
      <c r="H5" s="22" t="s">
        <v>28</v>
      </c>
      <c r="I5" s="23" t="s">
        <v>29</v>
      </c>
      <c r="J5" s="24"/>
      <c r="K5" s="22" t="s">
        <v>30</v>
      </c>
      <c r="L5" s="23" t="s">
        <v>29</v>
      </c>
      <c r="M5" s="24"/>
      <c r="N5" s="22" t="s">
        <v>30</v>
      </c>
      <c r="O5" s="23" t="s">
        <v>29</v>
      </c>
      <c r="P5" s="24"/>
      <c r="Q5" s="24"/>
      <c r="R5" s="24"/>
      <c r="S5" s="24"/>
      <c r="T5" s="25"/>
      <c r="U5" s="96"/>
      <c r="V5" s="164"/>
      <c r="W5" s="26"/>
      <c r="X5" s="160"/>
    </row>
    <row r="6" spans="1:24" s="14" customFormat="1" ht="13.5">
      <c r="A6" s="143"/>
      <c r="B6" s="149"/>
      <c r="C6" s="151"/>
      <c r="D6" s="152"/>
      <c r="E6" s="151"/>
      <c r="F6" s="152"/>
      <c r="G6" s="156"/>
      <c r="H6" s="22" t="s">
        <v>31</v>
      </c>
      <c r="I6" s="23" t="s">
        <v>32</v>
      </c>
      <c r="J6" s="24"/>
      <c r="K6" s="22" t="s">
        <v>31</v>
      </c>
      <c r="L6" s="23" t="s">
        <v>32</v>
      </c>
      <c r="M6" s="24"/>
      <c r="N6" s="22" t="s">
        <v>31</v>
      </c>
      <c r="O6" s="23" t="s">
        <v>32</v>
      </c>
      <c r="P6" s="24"/>
      <c r="Q6" s="24"/>
      <c r="R6" s="24"/>
      <c r="S6" s="24"/>
      <c r="T6" s="25"/>
      <c r="U6" s="96"/>
      <c r="V6" s="164"/>
      <c r="W6" s="26"/>
      <c r="X6" s="160"/>
    </row>
    <row r="7" spans="1:24" s="14" customFormat="1" ht="13.5">
      <c r="A7" s="144"/>
      <c r="B7" s="149"/>
      <c r="C7" s="151"/>
      <c r="D7" s="152"/>
      <c r="E7" s="151" t="s">
        <v>38</v>
      </c>
      <c r="F7" s="152"/>
      <c r="G7" s="156"/>
      <c r="H7" s="27" t="s">
        <v>33</v>
      </c>
      <c r="I7" s="157" t="s">
        <v>34</v>
      </c>
      <c r="J7" s="28"/>
      <c r="K7" s="27" t="s">
        <v>33</v>
      </c>
      <c r="L7" s="157" t="s">
        <v>34</v>
      </c>
      <c r="M7" s="28"/>
      <c r="N7" s="27" t="s">
        <v>33</v>
      </c>
      <c r="O7" s="157" t="s">
        <v>34</v>
      </c>
      <c r="P7" s="28"/>
      <c r="Q7" s="28"/>
      <c r="R7" s="28"/>
      <c r="S7" s="28"/>
      <c r="T7" s="33"/>
      <c r="U7" s="96" t="s">
        <v>35</v>
      </c>
      <c r="V7" s="164" t="s">
        <v>36</v>
      </c>
      <c r="W7" s="29"/>
      <c r="X7" s="161"/>
    </row>
    <row r="8" spans="1:24" s="14" customFormat="1" ht="14.25" thickBot="1">
      <c r="A8" s="145"/>
      <c r="B8" s="150"/>
      <c r="C8" s="146" t="s">
        <v>37</v>
      </c>
      <c r="D8" s="147"/>
      <c r="E8" s="35" t="s">
        <v>47</v>
      </c>
      <c r="F8" s="36" t="s">
        <v>48</v>
      </c>
      <c r="G8" s="42" t="s">
        <v>49</v>
      </c>
      <c r="H8" s="1" t="s">
        <v>39</v>
      </c>
      <c r="I8" s="158"/>
      <c r="J8" s="30"/>
      <c r="K8" s="1" t="s">
        <v>39</v>
      </c>
      <c r="L8" s="158"/>
      <c r="M8" s="30"/>
      <c r="N8" s="1" t="s">
        <v>39</v>
      </c>
      <c r="O8" s="158"/>
      <c r="P8" s="30"/>
      <c r="Q8" s="30"/>
      <c r="R8" s="30"/>
      <c r="S8" s="30"/>
      <c r="T8" s="31"/>
      <c r="U8" s="97"/>
      <c r="V8" s="165"/>
      <c r="W8" s="32"/>
      <c r="X8" s="162"/>
    </row>
    <row r="9" spans="1:24" s="14" customFormat="1" ht="13.5" customHeight="1">
      <c r="A9" s="101">
        <v>1</v>
      </c>
      <c r="B9" s="92">
        <v>6</v>
      </c>
      <c r="C9" s="133">
        <v>21334</v>
      </c>
      <c r="D9" s="134"/>
      <c r="E9" s="45">
        <v>55459</v>
      </c>
      <c r="F9" s="43" t="s">
        <v>158</v>
      </c>
      <c r="G9" s="103" t="s">
        <v>187</v>
      </c>
      <c r="H9" s="11">
        <v>0.2916666666666667</v>
      </c>
      <c r="I9" s="12">
        <f>H11-H9</f>
        <v>0.08480324074074069</v>
      </c>
      <c r="J9" s="98">
        <f>I9/"01:00:00"</f>
        <v>2.0352777777777766</v>
      </c>
      <c r="K9" s="3">
        <f>H11+TIME(0,40,0)</f>
        <v>0.40424768518518517</v>
      </c>
      <c r="L9" s="4">
        <f>K11-K9</f>
        <v>0.0765393518518519</v>
      </c>
      <c r="M9" s="98">
        <f>L9/"01:00:00"</f>
        <v>1.8369444444444456</v>
      </c>
      <c r="N9" s="3">
        <f>K11+TIME(0,50,0)</f>
        <v>0.5155092592592593</v>
      </c>
      <c r="O9" s="4">
        <f>N10-N9</f>
        <v>0.07354166666666662</v>
      </c>
      <c r="P9" s="98">
        <f>O9/"01:00:00"</f>
        <v>1.7649999999999988</v>
      </c>
      <c r="Q9" s="98" t="e">
        <f>#REF!/"01:00:00"</f>
        <v>#REF!</v>
      </c>
      <c r="R9" s="98" t="e">
        <f>#REF!/"01:00:00"</f>
        <v>#REF!</v>
      </c>
      <c r="S9" s="98" t="e">
        <f>#REF!/"01:00:00"</f>
        <v>#REF!</v>
      </c>
      <c r="T9" s="98" t="e">
        <f>#REF!/"01:00:00"</f>
        <v>#REF!</v>
      </c>
      <c r="U9" s="107">
        <f>I9+L9+O9</f>
        <v>0.2348842592592592</v>
      </c>
      <c r="V9" s="114">
        <f>80/W9</f>
        <v>14.191386616734013</v>
      </c>
      <c r="W9" s="98">
        <f>U9/"01:00:00"</f>
        <v>5.6372222222222215</v>
      </c>
      <c r="X9" s="123" t="s">
        <v>291</v>
      </c>
    </row>
    <row r="10" spans="1:24" s="14" customFormat="1" ht="13.5">
      <c r="A10" s="102"/>
      <c r="B10" s="108"/>
      <c r="C10" s="112" t="s">
        <v>137</v>
      </c>
      <c r="D10" s="113"/>
      <c r="E10" s="112" t="s">
        <v>159</v>
      </c>
      <c r="F10" s="113"/>
      <c r="G10" s="104"/>
      <c r="H10" s="6">
        <v>0.37144675925925924</v>
      </c>
      <c r="I10" s="7">
        <f>28/J9</f>
        <v>13.757335880988133</v>
      </c>
      <c r="J10" s="99"/>
      <c r="K10" s="6">
        <v>0.47565972222222225</v>
      </c>
      <c r="L10" s="7">
        <f>28/M9</f>
        <v>15.242703765310742</v>
      </c>
      <c r="M10" s="99"/>
      <c r="N10" s="8">
        <v>0.5890509259259259</v>
      </c>
      <c r="O10" s="7">
        <f>24/P9</f>
        <v>13.597733711048168</v>
      </c>
      <c r="P10" s="99"/>
      <c r="Q10" s="99"/>
      <c r="R10" s="99"/>
      <c r="S10" s="99"/>
      <c r="T10" s="99"/>
      <c r="U10" s="96"/>
      <c r="V10" s="115"/>
      <c r="W10" s="99"/>
      <c r="X10" s="121"/>
    </row>
    <row r="11" spans="1:24" s="14" customFormat="1" ht="13.5">
      <c r="A11" s="102"/>
      <c r="B11" s="108"/>
      <c r="C11" s="112"/>
      <c r="D11" s="113"/>
      <c r="E11" s="112" t="s">
        <v>160</v>
      </c>
      <c r="F11" s="113"/>
      <c r="G11" s="105" t="s">
        <v>188</v>
      </c>
      <c r="H11" s="9">
        <v>0.3764699074074074</v>
      </c>
      <c r="I11" s="117" t="s">
        <v>252</v>
      </c>
      <c r="J11" s="99"/>
      <c r="K11" s="9">
        <v>0.48078703703703707</v>
      </c>
      <c r="L11" s="117" t="s">
        <v>252</v>
      </c>
      <c r="M11" s="99"/>
      <c r="N11" s="10">
        <v>0.6063425925925926</v>
      </c>
      <c r="O11" s="117" t="s">
        <v>265</v>
      </c>
      <c r="P11" s="99"/>
      <c r="Q11" s="99"/>
      <c r="R11" s="99"/>
      <c r="S11" s="99"/>
      <c r="T11" s="99"/>
      <c r="U11" s="96"/>
      <c r="V11" s="115"/>
      <c r="W11" s="99"/>
      <c r="X11" s="121"/>
    </row>
    <row r="12" spans="1:24" s="14" customFormat="1" ht="14.25" thickBot="1">
      <c r="A12" s="93"/>
      <c r="B12" s="109"/>
      <c r="C12" s="94" t="s">
        <v>138</v>
      </c>
      <c r="D12" s="95"/>
      <c r="E12" s="35" t="s">
        <v>139</v>
      </c>
      <c r="F12" s="36">
        <v>2007</v>
      </c>
      <c r="G12" s="106"/>
      <c r="H12" s="2">
        <f>H11-H10</f>
        <v>0.005023148148148138</v>
      </c>
      <c r="I12" s="118"/>
      <c r="J12" s="100"/>
      <c r="K12" s="2">
        <f>K11-K10</f>
        <v>0.005127314814814821</v>
      </c>
      <c r="L12" s="118"/>
      <c r="M12" s="100"/>
      <c r="N12" s="2">
        <f>N11-N10</f>
        <v>0.017291666666666705</v>
      </c>
      <c r="O12" s="118"/>
      <c r="P12" s="100"/>
      <c r="Q12" s="100"/>
      <c r="R12" s="100"/>
      <c r="S12" s="100"/>
      <c r="T12" s="100"/>
      <c r="U12" s="97"/>
      <c r="V12" s="116"/>
      <c r="W12" s="100"/>
      <c r="X12" s="122"/>
    </row>
    <row r="13" spans="1:24" s="14" customFormat="1" ht="13.5" customHeight="1">
      <c r="A13" s="92">
        <v>1</v>
      </c>
      <c r="B13" s="92">
        <v>1</v>
      </c>
      <c r="C13" s="133">
        <v>16261</v>
      </c>
      <c r="D13" s="134"/>
      <c r="E13" s="44">
        <v>56704</v>
      </c>
      <c r="F13" s="43" t="s">
        <v>58</v>
      </c>
      <c r="G13" s="103" t="s">
        <v>187</v>
      </c>
      <c r="H13" s="11">
        <v>0.2916666666666667</v>
      </c>
      <c r="I13" s="12">
        <f>H15-H13</f>
        <v>0.08453703703703697</v>
      </c>
      <c r="J13" s="171">
        <f>I13/"01:00:00"</f>
        <v>2.028888888888887</v>
      </c>
      <c r="K13" s="3">
        <f>H15+TIME(0,40,0)</f>
        <v>0.40398148148148144</v>
      </c>
      <c r="L13" s="4">
        <f>K15-K13</f>
        <v>0.08175925925925931</v>
      </c>
      <c r="M13" s="171">
        <f>L13/"01:00:00"</f>
        <v>1.9622222222222234</v>
      </c>
      <c r="N13" s="3">
        <f>K15+TIME(0,50,0)</f>
        <v>0.520462962962963</v>
      </c>
      <c r="O13" s="4">
        <f>N14-N13</f>
        <v>0.06858796296296288</v>
      </c>
      <c r="P13" s="171">
        <f>O13/"01:00:00"</f>
        <v>1.646111111111109</v>
      </c>
      <c r="Q13" s="171" t="e">
        <f>#REF!/"01:00:00"</f>
        <v>#REF!</v>
      </c>
      <c r="R13" s="171" t="e">
        <f>#REF!/"01:00:00"</f>
        <v>#REF!</v>
      </c>
      <c r="S13" s="171" t="e">
        <f>#REF!/"01:00:00"</f>
        <v>#REF!</v>
      </c>
      <c r="T13" s="171" t="e">
        <f>#REF!/"01:00:00"</f>
        <v>#REF!</v>
      </c>
      <c r="U13" s="177">
        <f>I13+L13+O13</f>
        <v>0.23488425925925915</v>
      </c>
      <c r="V13" s="180">
        <f>80/W13</f>
        <v>14.191386616734016</v>
      </c>
      <c r="W13" s="171">
        <f>U13/"01:00:00"</f>
        <v>5.63722222222222</v>
      </c>
      <c r="X13" s="174" t="s">
        <v>301</v>
      </c>
    </row>
    <row r="14" spans="1:24" s="14" customFormat="1" ht="13.5">
      <c r="A14" s="108"/>
      <c r="B14" s="108"/>
      <c r="C14" s="112" t="s">
        <v>146</v>
      </c>
      <c r="D14" s="113"/>
      <c r="E14" s="112" t="s">
        <v>147</v>
      </c>
      <c r="F14" s="113"/>
      <c r="G14" s="104"/>
      <c r="H14" s="6">
        <v>0.3714351851851852</v>
      </c>
      <c r="I14" s="7">
        <f>28/J13</f>
        <v>13.800657174151162</v>
      </c>
      <c r="J14" s="172"/>
      <c r="K14" s="6">
        <v>0.4794791666666667</v>
      </c>
      <c r="L14" s="7">
        <f>28/M13</f>
        <v>14.269535673839176</v>
      </c>
      <c r="M14" s="172"/>
      <c r="N14" s="8">
        <v>0.5890509259259259</v>
      </c>
      <c r="O14" s="7">
        <f>24/P13</f>
        <v>14.579817752278114</v>
      </c>
      <c r="P14" s="172"/>
      <c r="Q14" s="172"/>
      <c r="R14" s="172"/>
      <c r="S14" s="172"/>
      <c r="T14" s="172"/>
      <c r="U14" s="178"/>
      <c r="V14" s="181"/>
      <c r="W14" s="172"/>
      <c r="X14" s="175"/>
    </row>
    <row r="15" spans="1:24" s="14" customFormat="1" ht="13.5">
      <c r="A15" s="108"/>
      <c r="B15" s="108"/>
      <c r="C15" s="112"/>
      <c r="D15" s="113"/>
      <c r="E15" s="112" t="s">
        <v>148</v>
      </c>
      <c r="F15" s="113"/>
      <c r="G15" s="105" t="s">
        <v>188</v>
      </c>
      <c r="H15" s="9">
        <v>0.37620370370370365</v>
      </c>
      <c r="I15" s="183" t="s">
        <v>250</v>
      </c>
      <c r="J15" s="172"/>
      <c r="K15" s="9">
        <v>0.48574074074074075</v>
      </c>
      <c r="L15" s="183" t="s">
        <v>283</v>
      </c>
      <c r="M15" s="172"/>
      <c r="N15" s="10">
        <v>0.5971527777777778</v>
      </c>
      <c r="O15" s="183" t="s">
        <v>283</v>
      </c>
      <c r="P15" s="172"/>
      <c r="Q15" s="172"/>
      <c r="R15" s="172"/>
      <c r="S15" s="172"/>
      <c r="T15" s="172"/>
      <c r="U15" s="178"/>
      <c r="V15" s="181"/>
      <c r="W15" s="172"/>
      <c r="X15" s="175"/>
    </row>
    <row r="16" spans="1:24" s="14" customFormat="1" ht="14.25" thickBot="1">
      <c r="A16" s="109"/>
      <c r="B16" s="109"/>
      <c r="C16" s="94" t="s">
        <v>149</v>
      </c>
      <c r="D16" s="95"/>
      <c r="E16" s="35" t="s">
        <v>150</v>
      </c>
      <c r="F16" s="36">
        <v>2004</v>
      </c>
      <c r="G16" s="106"/>
      <c r="H16" s="2">
        <f>H15-H14</f>
        <v>0.00476851851851845</v>
      </c>
      <c r="I16" s="184"/>
      <c r="J16" s="173"/>
      <c r="K16" s="2">
        <f>K15-K14</f>
        <v>0.006261574074074072</v>
      </c>
      <c r="L16" s="184"/>
      <c r="M16" s="173"/>
      <c r="N16" s="2">
        <f>N15-N14</f>
        <v>0.00810185185185186</v>
      </c>
      <c r="O16" s="184"/>
      <c r="P16" s="173"/>
      <c r="Q16" s="173"/>
      <c r="R16" s="173"/>
      <c r="S16" s="173"/>
      <c r="T16" s="173"/>
      <c r="U16" s="179"/>
      <c r="V16" s="182"/>
      <c r="W16" s="173"/>
      <c r="X16" s="176"/>
    </row>
    <row r="17" spans="1:24" s="14" customFormat="1" ht="13.5" customHeight="1">
      <c r="A17" s="101">
        <v>1</v>
      </c>
      <c r="B17" s="92">
        <v>10</v>
      </c>
      <c r="C17" s="185">
        <v>24223</v>
      </c>
      <c r="D17" s="186"/>
      <c r="E17" s="44">
        <v>55458</v>
      </c>
      <c r="F17" s="41" t="s">
        <v>178</v>
      </c>
      <c r="G17" s="103" t="s">
        <v>187</v>
      </c>
      <c r="H17" s="11">
        <v>0.2916666666666667</v>
      </c>
      <c r="I17" s="12">
        <f>H19-H17</f>
        <v>0.08423611111111107</v>
      </c>
      <c r="J17" s="98">
        <f>I17/"01:00:00"</f>
        <v>2.0216666666666656</v>
      </c>
      <c r="K17" s="3">
        <f>H19+TIME(0,40,0)</f>
        <v>0.40368055555555554</v>
      </c>
      <c r="L17" s="4">
        <f>K19-K17</f>
        <v>0.07925925925925925</v>
      </c>
      <c r="M17" s="98">
        <f>L17/"01:00:00"</f>
        <v>1.902222222222222</v>
      </c>
      <c r="N17" s="3">
        <f>K19+TIME(0,50,0)</f>
        <v>0.5176620370370371</v>
      </c>
      <c r="O17" s="4">
        <f>N18-N17</f>
        <v>0.07140046296296299</v>
      </c>
      <c r="P17" s="98">
        <f>O17/"01:00:00"</f>
        <v>1.7136111111111116</v>
      </c>
      <c r="Q17" s="98" t="e">
        <f>#REF!/"01:00:00"</f>
        <v>#REF!</v>
      </c>
      <c r="R17" s="98" t="e">
        <f>#REF!/"01:00:00"</f>
        <v>#REF!</v>
      </c>
      <c r="S17" s="98" t="e">
        <f>#REF!/"01:00:00"</f>
        <v>#REF!</v>
      </c>
      <c r="T17" s="98" t="e">
        <f>#REF!/"01:00:00"</f>
        <v>#REF!</v>
      </c>
      <c r="U17" s="107">
        <f>I17+L17+O17</f>
        <v>0.2348958333333333</v>
      </c>
      <c r="V17" s="114">
        <f>80/W17</f>
        <v>14.190687361419071</v>
      </c>
      <c r="W17" s="98">
        <f>U17/"01:00:00"</f>
        <v>5.637499999999999</v>
      </c>
      <c r="X17" s="123" t="s">
        <v>292</v>
      </c>
    </row>
    <row r="18" spans="1:24" s="14" customFormat="1" ht="13.5">
      <c r="A18" s="102"/>
      <c r="B18" s="108"/>
      <c r="C18" s="112" t="s">
        <v>179</v>
      </c>
      <c r="D18" s="113"/>
      <c r="E18" s="112" t="s">
        <v>180</v>
      </c>
      <c r="F18" s="113"/>
      <c r="G18" s="104"/>
      <c r="H18" s="6">
        <v>0.3717361111111111</v>
      </c>
      <c r="I18" s="7">
        <f>28/J17</f>
        <v>13.849958779884592</v>
      </c>
      <c r="J18" s="99"/>
      <c r="K18" s="6">
        <v>0.47943287037037036</v>
      </c>
      <c r="L18" s="7">
        <f>28/M17</f>
        <v>14.7196261682243</v>
      </c>
      <c r="M18" s="99"/>
      <c r="N18" s="8">
        <v>0.5890625</v>
      </c>
      <c r="O18" s="7">
        <f>24/P17</f>
        <v>14.00551142810828</v>
      </c>
      <c r="P18" s="99"/>
      <c r="Q18" s="99"/>
      <c r="R18" s="99"/>
      <c r="S18" s="99"/>
      <c r="T18" s="99"/>
      <c r="U18" s="96"/>
      <c r="V18" s="115"/>
      <c r="W18" s="99"/>
      <c r="X18" s="121"/>
    </row>
    <row r="19" spans="1:24" s="14" customFormat="1" ht="13.5">
      <c r="A19" s="102"/>
      <c r="B19" s="108"/>
      <c r="C19" s="112"/>
      <c r="D19" s="113"/>
      <c r="E19" s="112" t="s">
        <v>181</v>
      </c>
      <c r="F19" s="113"/>
      <c r="G19" s="105" t="s">
        <v>188</v>
      </c>
      <c r="H19" s="9">
        <v>0.37590277777777775</v>
      </c>
      <c r="I19" s="117" t="s">
        <v>251</v>
      </c>
      <c r="J19" s="99"/>
      <c r="K19" s="9">
        <v>0.4829398148148148</v>
      </c>
      <c r="L19" s="117" t="s">
        <v>283</v>
      </c>
      <c r="M19" s="99"/>
      <c r="N19" s="10">
        <v>0.5976388888888889</v>
      </c>
      <c r="O19" s="117" t="s">
        <v>288</v>
      </c>
      <c r="P19" s="99"/>
      <c r="Q19" s="99"/>
      <c r="R19" s="99"/>
      <c r="S19" s="99"/>
      <c r="T19" s="99"/>
      <c r="U19" s="96"/>
      <c r="V19" s="115"/>
      <c r="W19" s="99"/>
      <c r="X19" s="121"/>
    </row>
    <row r="20" spans="1:24" s="14" customFormat="1" ht="14.25" thickBot="1">
      <c r="A20" s="93"/>
      <c r="B20" s="109"/>
      <c r="C20" s="187" t="s">
        <v>182</v>
      </c>
      <c r="D20" s="188"/>
      <c r="E20" s="35" t="s">
        <v>24</v>
      </c>
      <c r="F20" s="36">
        <v>2004</v>
      </c>
      <c r="G20" s="106"/>
      <c r="H20" s="2">
        <f>H19-H18</f>
        <v>0.004166666666666652</v>
      </c>
      <c r="I20" s="118"/>
      <c r="J20" s="100"/>
      <c r="K20" s="2">
        <f>K19-K18</f>
        <v>0.0035069444444444375</v>
      </c>
      <c r="L20" s="118"/>
      <c r="M20" s="100"/>
      <c r="N20" s="2">
        <f>N19-N18</f>
        <v>0.008576388888888897</v>
      </c>
      <c r="O20" s="118"/>
      <c r="P20" s="100"/>
      <c r="Q20" s="100"/>
      <c r="R20" s="100"/>
      <c r="S20" s="100"/>
      <c r="T20" s="100"/>
      <c r="U20" s="97"/>
      <c r="V20" s="116"/>
      <c r="W20" s="100"/>
      <c r="X20" s="122"/>
    </row>
    <row r="21" spans="1:24" s="14" customFormat="1" ht="13.5" customHeight="1">
      <c r="A21" s="101">
        <v>1</v>
      </c>
      <c r="B21" s="92">
        <v>7</v>
      </c>
      <c r="C21" s="133">
        <v>18912</v>
      </c>
      <c r="D21" s="189"/>
      <c r="E21" s="44">
        <v>51736</v>
      </c>
      <c r="F21" s="43" t="s">
        <v>161</v>
      </c>
      <c r="G21" s="103" t="s">
        <v>187</v>
      </c>
      <c r="H21" s="11">
        <v>0.2916666666666667</v>
      </c>
      <c r="I21" s="12">
        <f>H23-H21</f>
        <v>0.07910879629629625</v>
      </c>
      <c r="J21" s="98">
        <f>I21/"01:00:00"</f>
        <v>1.89861111111111</v>
      </c>
      <c r="K21" s="3">
        <f>H23+TIME(0,40,0)</f>
        <v>0.3985532407407407</v>
      </c>
      <c r="L21" s="4">
        <f>K23-K21</f>
        <v>0.08304398148148151</v>
      </c>
      <c r="M21" s="98">
        <f>L21/"01:00:00"</f>
        <v>1.9930555555555562</v>
      </c>
      <c r="N21" s="3">
        <f>K23+TIME(0,50,0)</f>
        <v>0.5163194444444444</v>
      </c>
      <c r="O21" s="4">
        <f>N22-N21</f>
        <v>0.09174768518518517</v>
      </c>
      <c r="P21" s="98">
        <f>O21/"01:00:00"</f>
        <v>2.201944444444444</v>
      </c>
      <c r="Q21" s="98" t="e">
        <f>#REF!/"01:00:00"</f>
        <v>#REF!</v>
      </c>
      <c r="R21" s="98" t="e">
        <f>#REF!/"01:00:00"</f>
        <v>#REF!</v>
      </c>
      <c r="S21" s="98" t="e">
        <f>#REF!/"01:00:00"</f>
        <v>#REF!</v>
      </c>
      <c r="T21" s="98" t="e">
        <f>#REF!/"01:00:00"</f>
        <v>#REF!</v>
      </c>
      <c r="U21" s="107">
        <f>I21+L21+O21</f>
        <v>0.2539004629629629</v>
      </c>
      <c r="V21" s="114">
        <f>80/W21</f>
        <v>13.128504353375577</v>
      </c>
      <c r="W21" s="98">
        <f>U21/"01:00:00"</f>
        <v>6.093611111111111</v>
      </c>
      <c r="X21" s="123" t="s">
        <v>293</v>
      </c>
    </row>
    <row r="22" spans="1:24" s="14" customFormat="1" ht="13.5">
      <c r="A22" s="102"/>
      <c r="B22" s="108"/>
      <c r="C22" s="112" t="s">
        <v>162</v>
      </c>
      <c r="D22" s="190"/>
      <c r="E22" s="112" t="s">
        <v>163</v>
      </c>
      <c r="F22" s="113"/>
      <c r="G22" s="104"/>
      <c r="H22" s="6">
        <v>0.36743055555555554</v>
      </c>
      <c r="I22" s="7">
        <f>28/J21</f>
        <v>14.747622531089988</v>
      </c>
      <c r="J22" s="99"/>
      <c r="K22" s="6">
        <v>0.4772222222222222</v>
      </c>
      <c r="L22" s="7">
        <f>28/M21</f>
        <v>14.048780487804873</v>
      </c>
      <c r="M22" s="99"/>
      <c r="N22" s="8">
        <v>0.6080671296296296</v>
      </c>
      <c r="O22" s="7">
        <f>24/P21</f>
        <v>10.899457550145076</v>
      </c>
      <c r="P22" s="99"/>
      <c r="Q22" s="99"/>
      <c r="R22" s="99"/>
      <c r="S22" s="99"/>
      <c r="T22" s="99"/>
      <c r="U22" s="96"/>
      <c r="V22" s="115"/>
      <c r="W22" s="99"/>
      <c r="X22" s="121"/>
    </row>
    <row r="23" spans="1:24" s="14" customFormat="1" ht="13.5">
      <c r="A23" s="102"/>
      <c r="B23" s="108"/>
      <c r="C23" s="112"/>
      <c r="D23" s="190"/>
      <c r="E23" s="112" t="s">
        <v>164</v>
      </c>
      <c r="F23" s="113"/>
      <c r="G23" s="105" t="s">
        <v>188</v>
      </c>
      <c r="H23" s="9">
        <v>0.37077546296296293</v>
      </c>
      <c r="I23" s="117" t="s">
        <v>250</v>
      </c>
      <c r="J23" s="99"/>
      <c r="K23" s="9">
        <v>0.48159722222222223</v>
      </c>
      <c r="L23" s="117" t="s">
        <v>286</v>
      </c>
      <c r="M23" s="99"/>
      <c r="N23" s="10">
        <v>0.6256828703703704</v>
      </c>
      <c r="O23" s="117" t="s">
        <v>284</v>
      </c>
      <c r="P23" s="99"/>
      <c r="Q23" s="99"/>
      <c r="R23" s="99"/>
      <c r="S23" s="99"/>
      <c r="T23" s="99"/>
      <c r="U23" s="96"/>
      <c r="V23" s="115"/>
      <c r="W23" s="99"/>
      <c r="X23" s="121"/>
    </row>
    <row r="24" spans="1:24" s="14" customFormat="1" ht="14.25" thickBot="1">
      <c r="A24" s="93"/>
      <c r="B24" s="109"/>
      <c r="C24" s="94" t="s">
        <v>165</v>
      </c>
      <c r="D24" s="95"/>
      <c r="E24" s="47" t="s">
        <v>110</v>
      </c>
      <c r="F24" s="48">
        <v>1998</v>
      </c>
      <c r="G24" s="106"/>
      <c r="H24" s="2">
        <f>H23-H22</f>
        <v>0.0033449074074073937</v>
      </c>
      <c r="I24" s="118"/>
      <c r="J24" s="100"/>
      <c r="K24" s="2">
        <f>K23-K22</f>
        <v>0.004375000000000018</v>
      </c>
      <c r="L24" s="118"/>
      <c r="M24" s="100"/>
      <c r="N24" s="2">
        <f>N23-N22</f>
        <v>0.017615740740740793</v>
      </c>
      <c r="O24" s="118"/>
      <c r="P24" s="100"/>
      <c r="Q24" s="100"/>
      <c r="R24" s="100"/>
      <c r="S24" s="100"/>
      <c r="T24" s="100"/>
      <c r="U24" s="97"/>
      <c r="V24" s="116"/>
      <c r="W24" s="100"/>
      <c r="X24" s="122"/>
    </row>
    <row r="25" spans="1:24" s="14" customFormat="1" ht="13.5" customHeight="1">
      <c r="A25" s="101">
        <v>1</v>
      </c>
      <c r="B25" s="92">
        <v>4</v>
      </c>
      <c r="C25" s="133">
        <v>24982</v>
      </c>
      <c r="D25" s="134"/>
      <c r="E25" s="44">
        <v>52842</v>
      </c>
      <c r="F25" s="43" t="s">
        <v>58</v>
      </c>
      <c r="G25" s="103" t="s">
        <v>187</v>
      </c>
      <c r="H25" s="11">
        <v>0.2916666666666667</v>
      </c>
      <c r="I25" s="12">
        <f>H27-H25</f>
        <v>0.08491898148148147</v>
      </c>
      <c r="J25" s="98">
        <f>I25/"01:00:00"</f>
        <v>2.0380555555555553</v>
      </c>
      <c r="K25" s="3">
        <f>H27+TIME(0,40,0)</f>
        <v>0.40436342592592595</v>
      </c>
      <c r="L25" s="4">
        <f>K27-K25</f>
        <v>0.09846064814814809</v>
      </c>
      <c r="M25" s="98">
        <f>L25/"01:00:00"</f>
        <v>2.363055555555554</v>
      </c>
      <c r="N25" s="3">
        <f>K27+TIME(0,50,0)</f>
        <v>0.5375462962962962</v>
      </c>
      <c r="O25" s="4">
        <f>N26-N25</f>
        <v>0.08092592592592596</v>
      </c>
      <c r="P25" s="98">
        <f>O25/"01:00:00"</f>
        <v>1.942222222222223</v>
      </c>
      <c r="Q25" s="98" t="e">
        <f>#REF!/"01:00:00"</f>
        <v>#REF!</v>
      </c>
      <c r="R25" s="98" t="e">
        <f>#REF!/"01:00:00"</f>
        <v>#REF!</v>
      </c>
      <c r="S25" s="98" t="e">
        <f>#REF!/"01:00:00"</f>
        <v>#REF!</v>
      </c>
      <c r="T25" s="98" t="e">
        <f>#REF!/"01:00:00"</f>
        <v>#REF!</v>
      </c>
      <c r="U25" s="107">
        <f>I25+L25+O25</f>
        <v>0.2643055555555555</v>
      </c>
      <c r="V25" s="114">
        <f>80/W25</f>
        <v>12.611665790856543</v>
      </c>
      <c r="W25" s="98">
        <f>U25/"01:00:00"</f>
        <v>6.343333333333333</v>
      </c>
      <c r="X25" s="123" t="s">
        <v>294</v>
      </c>
    </row>
    <row r="26" spans="1:24" s="14" customFormat="1" ht="13.5">
      <c r="A26" s="102"/>
      <c r="B26" s="108"/>
      <c r="C26" s="112" t="s">
        <v>156</v>
      </c>
      <c r="D26" s="113"/>
      <c r="E26" s="112" t="s">
        <v>82</v>
      </c>
      <c r="F26" s="113"/>
      <c r="G26" s="104"/>
      <c r="H26" s="6">
        <v>0.371724537037037</v>
      </c>
      <c r="I26" s="7">
        <f>28/J25</f>
        <v>13.738585252828134</v>
      </c>
      <c r="J26" s="99"/>
      <c r="K26" s="6">
        <v>0.4982060185185185</v>
      </c>
      <c r="L26" s="7">
        <f>28/M25</f>
        <v>11.849065475490779</v>
      </c>
      <c r="M26" s="99"/>
      <c r="N26" s="8">
        <v>0.6184722222222222</v>
      </c>
      <c r="O26" s="7">
        <f>24/P25</f>
        <v>12.35697940503432</v>
      </c>
      <c r="P26" s="99"/>
      <c r="Q26" s="99"/>
      <c r="R26" s="99"/>
      <c r="S26" s="99"/>
      <c r="T26" s="99"/>
      <c r="U26" s="96"/>
      <c r="V26" s="115"/>
      <c r="W26" s="99"/>
      <c r="X26" s="121"/>
    </row>
    <row r="27" spans="1:24" s="14" customFormat="1" ht="13.5">
      <c r="A27" s="102"/>
      <c r="B27" s="108"/>
      <c r="C27" s="112"/>
      <c r="D27" s="113"/>
      <c r="E27" s="112" t="s">
        <v>83</v>
      </c>
      <c r="F27" s="113"/>
      <c r="G27" s="105" t="s">
        <v>188</v>
      </c>
      <c r="H27" s="6">
        <v>0.37658564814814816</v>
      </c>
      <c r="I27" s="117" t="s">
        <v>252</v>
      </c>
      <c r="J27" s="99"/>
      <c r="K27" s="9">
        <v>0.502824074074074</v>
      </c>
      <c r="L27" s="117" t="s">
        <v>282</v>
      </c>
      <c r="M27" s="99"/>
      <c r="N27" s="10">
        <v>0.6261226851851852</v>
      </c>
      <c r="O27" s="117" t="s">
        <v>288</v>
      </c>
      <c r="P27" s="99"/>
      <c r="Q27" s="99"/>
      <c r="R27" s="99"/>
      <c r="S27" s="99"/>
      <c r="T27" s="99"/>
      <c r="U27" s="96"/>
      <c r="V27" s="115"/>
      <c r="W27" s="99"/>
      <c r="X27" s="121"/>
    </row>
    <row r="28" spans="1:24" s="14" customFormat="1" ht="14.25" thickBot="1">
      <c r="A28" s="93"/>
      <c r="B28" s="109"/>
      <c r="C28" s="94" t="s">
        <v>157</v>
      </c>
      <c r="D28" s="95"/>
      <c r="E28" s="35" t="s">
        <v>24</v>
      </c>
      <c r="F28" s="36">
        <v>2001</v>
      </c>
      <c r="G28" s="106"/>
      <c r="H28" s="2">
        <f>H27-H26</f>
        <v>0.004861111111111149</v>
      </c>
      <c r="I28" s="118"/>
      <c r="J28" s="100"/>
      <c r="K28" s="2">
        <f>K27-K26</f>
        <v>0.004618055555555556</v>
      </c>
      <c r="L28" s="118"/>
      <c r="M28" s="100"/>
      <c r="N28" s="2">
        <f>N27-N26</f>
        <v>0.007650462962963012</v>
      </c>
      <c r="O28" s="118"/>
      <c r="P28" s="100"/>
      <c r="Q28" s="100"/>
      <c r="R28" s="100"/>
      <c r="S28" s="100"/>
      <c r="T28" s="100"/>
      <c r="U28" s="97"/>
      <c r="V28" s="116"/>
      <c r="W28" s="100"/>
      <c r="X28" s="122"/>
    </row>
    <row r="29" spans="1:24" s="14" customFormat="1" ht="13.5" customHeight="1">
      <c r="A29" s="101">
        <v>1</v>
      </c>
      <c r="B29" s="92">
        <v>11</v>
      </c>
      <c r="C29" s="110">
        <v>27284</v>
      </c>
      <c r="D29" s="111"/>
      <c r="E29" s="45">
        <v>56324</v>
      </c>
      <c r="F29" s="43" t="s">
        <v>93</v>
      </c>
      <c r="G29" s="135" t="s">
        <v>189</v>
      </c>
      <c r="H29" s="11">
        <v>0.2916666666666667</v>
      </c>
      <c r="I29" s="12">
        <f>H31-H29</f>
        <v>0.08315972222222223</v>
      </c>
      <c r="J29" s="98">
        <f>I29/"01:00:00"</f>
        <v>1.9958333333333336</v>
      </c>
      <c r="K29" s="3">
        <f>H31+TIME(0,40,0)</f>
        <v>0.4026041666666667</v>
      </c>
      <c r="L29" s="4">
        <f>K31-K29</f>
        <v>0.087974537037037</v>
      </c>
      <c r="M29" s="98">
        <f>L29/"01:00:00"</f>
        <v>2.111388888888888</v>
      </c>
      <c r="N29" s="3">
        <f>K31+TIME(0,50,0)</f>
        <v>0.5253009259259259</v>
      </c>
      <c r="O29" s="4">
        <f>N30-N29</f>
        <v>0.1063425925925926</v>
      </c>
      <c r="P29" s="98">
        <f>O29/"01:00:00"</f>
        <v>2.5522222222222224</v>
      </c>
      <c r="Q29" s="98" t="e">
        <f>#REF!/"01:00:00"</f>
        <v>#REF!</v>
      </c>
      <c r="R29" s="98" t="e">
        <f>#REF!/"01:00:00"</f>
        <v>#REF!</v>
      </c>
      <c r="S29" s="98" t="e">
        <f>#REF!/"01:00:00"</f>
        <v>#REF!</v>
      </c>
      <c r="T29" s="98" t="e">
        <f>#REF!/"01:00:00"</f>
        <v>#REF!</v>
      </c>
      <c r="U29" s="107">
        <f>I29+L29+O29</f>
        <v>0.27747685185185184</v>
      </c>
      <c r="V29" s="114">
        <f>80/W29</f>
        <v>12.013014098606824</v>
      </c>
      <c r="W29" s="98">
        <f>U29/"01:00:00"</f>
        <v>6.6594444444444445</v>
      </c>
      <c r="X29" s="123" t="s">
        <v>295</v>
      </c>
    </row>
    <row r="30" spans="1:24" s="14" customFormat="1" ht="13.5">
      <c r="A30" s="102"/>
      <c r="B30" s="108"/>
      <c r="C30" s="112" t="s">
        <v>183</v>
      </c>
      <c r="D30" s="113"/>
      <c r="E30" s="112" t="s">
        <v>184</v>
      </c>
      <c r="F30" s="113"/>
      <c r="G30" s="136"/>
      <c r="H30" s="6">
        <v>0.3672916666666666</v>
      </c>
      <c r="I30" s="7">
        <f>28/J29</f>
        <v>14.029227557411271</v>
      </c>
      <c r="J30" s="99"/>
      <c r="K30" s="6">
        <v>0.48641203703703706</v>
      </c>
      <c r="L30" s="7">
        <f>28/M29</f>
        <v>13.261412971977377</v>
      </c>
      <c r="M30" s="99"/>
      <c r="N30" s="8">
        <v>0.6316435185185185</v>
      </c>
      <c r="O30" s="7">
        <f>24/P29</f>
        <v>9.403569873748367</v>
      </c>
      <c r="P30" s="99"/>
      <c r="Q30" s="99"/>
      <c r="R30" s="99"/>
      <c r="S30" s="99"/>
      <c r="T30" s="99"/>
      <c r="U30" s="96"/>
      <c r="V30" s="115"/>
      <c r="W30" s="99"/>
      <c r="X30" s="121"/>
    </row>
    <row r="31" spans="1:24" s="14" customFormat="1" ht="13.5">
      <c r="A31" s="102"/>
      <c r="B31" s="108"/>
      <c r="C31" s="112"/>
      <c r="D31" s="113"/>
      <c r="E31" s="112" t="s">
        <v>185</v>
      </c>
      <c r="F31" s="113"/>
      <c r="G31" s="105" t="s">
        <v>190</v>
      </c>
      <c r="H31" s="9">
        <v>0.3748263888888889</v>
      </c>
      <c r="I31" s="117" t="s">
        <v>250</v>
      </c>
      <c r="J31" s="99"/>
      <c r="K31" s="9">
        <v>0.4905787037037037</v>
      </c>
      <c r="L31" s="117" t="s">
        <v>284</v>
      </c>
      <c r="M31" s="99"/>
      <c r="N31" s="10">
        <v>0.6459953703703704</v>
      </c>
      <c r="O31" s="117" t="s">
        <v>290</v>
      </c>
      <c r="P31" s="99"/>
      <c r="Q31" s="99"/>
      <c r="R31" s="99"/>
      <c r="S31" s="99"/>
      <c r="T31" s="99"/>
      <c r="U31" s="96"/>
      <c r="V31" s="115"/>
      <c r="W31" s="99"/>
      <c r="X31" s="121"/>
    </row>
    <row r="32" spans="1:24" s="14" customFormat="1" ht="14.25" thickBot="1">
      <c r="A32" s="93"/>
      <c r="B32" s="109"/>
      <c r="C32" s="94" t="s">
        <v>186</v>
      </c>
      <c r="D32" s="95"/>
      <c r="E32" s="35" t="s">
        <v>122</v>
      </c>
      <c r="F32" s="36">
        <v>2004</v>
      </c>
      <c r="G32" s="106"/>
      <c r="H32" s="2">
        <f>H31-H30</f>
        <v>0.00753472222222229</v>
      </c>
      <c r="I32" s="118"/>
      <c r="J32" s="100"/>
      <c r="K32" s="2">
        <f>K31-K30</f>
        <v>0.004166666666666652</v>
      </c>
      <c r="L32" s="118"/>
      <c r="M32" s="100"/>
      <c r="N32" s="2">
        <f>N31-N30</f>
        <v>0.014351851851851838</v>
      </c>
      <c r="O32" s="118"/>
      <c r="P32" s="100"/>
      <c r="Q32" s="100"/>
      <c r="R32" s="100"/>
      <c r="S32" s="100"/>
      <c r="T32" s="100"/>
      <c r="U32" s="97"/>
      <c r="V32" s="116"/>
      <c r="W32" s="100"/>
      <c r="X32" s="122"/>
    </row>
    <row r="33" spans="1:24" s="14" customFormat="1" ht="13.5" customHeight="1">
      <c r="A33" s="101">
        <v>1</v>
      </c>
      <c r="B33" s="92">
        <v>2</v>
      </c>
      <c r="C33" s="133">
        <v>28910</v>
      </c>
      <c r="D33" s="134"/>
      <c r="E33" s="44">
        <v>51735</v>
      </c>
      <c r="F33" s="43" t="s">
        <v>151</v>
      </c>
      <c r="G33" s="103" t="s">
        <v>187</v>
      </c>
      <c r="H33" s="11">
        <v>0.2916666666666667</v>
      </c>
      <c r="I33" s="12">
        <f>H35-H33</f>
        <v>0.09432870370370372</v>
      </c>
      <c r="J33" s="98">
        <f>I33/"01:00:00"</f>
        <v>2.2638888888888893</v>
      </c>
      <c r="K33" s="3">
        <f>H35+TIME(0,40,0)</f>
        <v>0.4137731481481482</v>
      </c>
      <c r="L33" s="4">
        <f>K35-K33</f>
        <v>0.10653935185185176</v>
      </c>
      <c r="M33" s="98">
        <f>L33/"01:00:00"</f>
        <v>2.5569444444444422</v>
      </c>
      <c r="N33" s="3">
        <f>K35+TIME(0,50,0)</f>
        <v>0.5550347222222222</v>
      </c>
      <c r="O33" s="4">
        <f>N34-N33</f>
        <v>0.0783449074074074</v>
      </c>
      <c r="P33" s="98">
        <f>O33/"01:00:00"</f>
        <v>1.8802777777777777</v>
      </c>
      <c r="Q33" s="98" t="e">
        <f>#REF!/"01:00:00"</f>
        <v>#REF!</v>
      </c>
      <c r="R33" s="98" t="e">
        <f>#REF!/"01:00:00"</f>
        <v>#REF!</v>
      </c>
      <c r="S33" s="98" t="e">
        <f>#REF!/"01:00:00"</f>
        <v>#REF!</v>
      </c>
      <c r="T33" s="98" t="e">
        <f>#REF!/"01:00:00"</f>
        <v>#REF!</v>
      </c>
      <c r="U33" s="107">
        <f>I33+L33+O33</f>
        <v>0.2792129629629629</v>
      </c>
      <c r="V33" s="114">
        <f>80/W33</f>
        <v>11.938318686784948</v>
      </c>
      <c r="W33" s="98">
        <f>U33/"01:00:00"</f>
        <v>6.70111111111111</v>
      </c>
      <c r="X33" s="123" t="s">
        <v>296</v>
      </c>
    </row>
    <row r="34" spans="1:24" s="14" customFormat="1" ht="13.5">
      <c r="A34" s="102"/>
      <c r="B34" s="108"/>
      <c r="C34" s="112" t="s">
        <v>63</v>
      </c>
      <c r="D34" s="113"/>
      <c r="E34" s="112" t="s">
        <v>152</v>
      </c>
      <c r="F34" s="113"/>
      <c r="G34" s="104"/>
      <c r="H34" s="6">
        <v>0.3811574074074074</v>
      </c>
      <c r="I34" s="7">
        <f>28/J33</f>
        <v>12.3680981595092</v>
      </c>
      <c r="J34" s="99"/>
      <c r="K34" s="6">
        <v>0.5148263888888889</v>
      </c>
      <c r="L34" s="7">
        <f>28/M33</f>
        <v>10.950570342205333</v>
      </c>
      <c r="M34" s="99"/>
      <c r="N34" s="8">
        <v>0.6333796296296296</v>
      </c>
      <c r="O34" s="7">
        <f>24/P33</f>
        <v>12.764071502437584</v>
      </c>
      <c r="P34" s="99"/>
      <c r="Q34" s="99"/>
      <c r="R34" s="99"/>
      <c r="S34" s="99"/>
      <c r="T34" s="99"/>
      <c r="U34" s="96"/>
      <c r="V34" s="115"/>
      <c r="W34" s="99"/>
      <c r="X34" s="121"/>
    </row>
    <row r="35" spans="1:24" s="14" customFormat="1" ht="13.5">
      <c r="A35" s="102"/>
      <c r="B35" s="108"/>
      <c r="C35" s="112"/>
      <c r="D35" s="113"/>
      <c r="E35" s="112" t="s">
        <v>153</v>
      </c>
      <c r="F35" s="113"/>
      <c r="G35" s="105" t="s">
        <v>188</v>
      </c>
      <c r="H35" s="9">
        <v>0.3859953703703704</v>
      </c>
      <c r="I35" s="117" t="s">
        <v>253</v>
      </c>
      <c r="J35" s="99"/>
      <c r="K35" s="9">
        <v>0.5203125</v>
      </c>
      <c r="L35" s="117" t="s">
        <v>284</v>
      </c>
      <c r="M35" s="99"/>
      <c r="N35" s="10">
        <v>0.653275462962963</v>
      </c>
      <c r="O35" s="117" t="s">
        <v>288</v>
      </c>
      <c r="P35" s="99"/>
      <c r="Q35" s="99"/>
      <c r="R35" s="99"/>
      <c r="S35" s="99"/>
      <c r="T35" s="99"/>
      <c r="U35" s="96"/>
      <c r="V35" s="115"/>
      <c r="W35" s="99"/>
      <c r="X35" s="121"/>
    </row>
    <row r="36" spans="1:24" s="14" customFormat="1" ht="14.25" thickBot="1">
      <c r="A36" s="93"/>
      <c r="B36" s="109"/>
      <c r="C36" s="94" t="s">
        <v>64</v>
      </c>
      <c r="D36" s="95"/>
      <c r="E36" s="35" t="s">
        <v>24</v>
      </c>
      <c r="F36" s="36">
        <v>1997</v>
      </c>
      <c r="G36" s="106"/>
      <c r="H36" s="2">
        <f>H35-H34</f>
        <v>0.004837962962963016</v>
      </c>
      <c r="I36" s="118"/>
      <c r="J36" s="100"/>
      <c r="K36" s="2">
        <f>K35-K34</f>
        <v>0.0054861111111110805</v>
      </c>
      <c r="L36" s="118"/>
      <c r="M36" s="100"/>
      <c r="N36" s="2">
        <f>N35-N34</f>
        <v>0.019895833333333446</v>
      </c>
      <c r="O36" s="118"/>
      <c r="P36" s="100"/>
      <c r="Q36" s="100"/>
      <c r="R36" s="100"/>
      <c r="S36" s="100"/>
      <c r="T36" s="100"/>
      <c r="U36" s="97"/>
      <c r="V36" s="116"/>
      <c r="W36" s="100"/>
      <c r="X36" s="122"/>
    </row>
    <row r="37" spans="1:24" ht="13.5" customHeight="1">
      <c r="A37" s="101">
        <v>1</v>
      </c>
      <c r="B37" s="92">
        <v>3</v>
      </c>
      <c r="C37" s="133">
        <v>24051</v>
      </c>
      <c r="D37" s="134"/>
      <c r="E37" s="86">
        <v>51879</v>
      </c>
      <c r="F37" s="41" t="s">
        <v>93</v>
      </c>
      <c r="G37" s="103" t="s">
        <v>187</v>
      </c>
      <c r="H37" s="11">
        <v>0.2916666666666667</v>
      </c>
      <c r="I37" s="12">
        <f>H39-H37</f>
        <v>0.095636574074074</v>
      </c>
      <c r="J37" s="98">
        <f>I37/"01:00:00"</f>
        <v>2.295277777777776</v>
      </c>
      <c r="K37" s="3">
        <f>H39+TIME(0,40,0)</f>
        <v>0.4150810185185185</v>
      </c>
      <c r="L37" s="4">
        <f>K39-K37</f>
        <v>0.10601851851851857</v>
      </c>
      <c r="M37" s="98">
        <f>L37/"01:00:00"</f>
        <v>2.5444444444444456</v>
      </c>
      <c r="N37" s="3">
        <f>K39+TIME(0,50,0)</f>
        <v>0.5558217592592593</v>
      </c>
      <c r="O37" s="4">
        <f>N38-N37</f>
        <v>0.12380787037037033</v>
      </c>
      <c r="P37" s="98">
        <f>O37/"01:00:00"</f>
        <v>2.971388888888888</v>
      </c>
      <c r="Q37" s="98" t="e">
        <f>#REF!/"01:00:00"</f>
        <v>#REF!</v>
      </c>
      <c r="R37" s="98" t="e">
        <f>#REF!/"01:00:00"</f>
        <v>#REF!</v>
      </c>
      <c r="S37" s="98" t="e">
        <f>#REF!/"01:00:00"</f>
        <v>#REF!</v>
      </c>
      <c r="T37" s="98" t="e">
        <f>#REF!/"01:00:00"</f>
        <v>#REF!</v>
      </c>
      <c r="U37" s="107">
        <f>I37+L37+O37</f>
        <v>0.3254629629629629</v>
      </c>
      <c r="V37" s="114">
        <f>80/W37</f>
        <v>10.24182076813656</v>
      </c>
      <c r="W37" s="98">
        <f>U37/"01:00:00"</f>
        <v>7.81111111111111</v>
      </c>
      <c r="X37" s="123" t="s">
        <v>297</v>
      </c>
    </row>
    <row r="38" spans="1:24" ht="13.5">
      <c r="A38" s="102"/>
      <c r="B38" s="108"/>
      <c r="C38" s="112" t="s">
        <v>135</v>
      </c>
      <c r="D38" s="113"/>
      <c r="E38" s="112" t="s">
        <v>154</v>
      </c>
      <c r="F38" s="113"/>
      <c r="G38" s="104"/>
      <c r="H38" s="6">
        <v>0.3819444444444444</v>
      </c>
      <c r="I38" s="7">
        <f>28/J37</f>
        <v>12.198959215781203</v>
      </c>
      <c r="J38" s="99"/>
      <c r="K38" s="6">
        <v>0.5157407407407407</v>
      </c>
      <c r="L38" s="7">
        <f>28/M37</f>
        <v>11.004366812227069</v>
      </c>
      <c r="M38" s="99"/>
      <c r="N38" s="8">
        <v>0.6796296296296296</v>
      </c>
      <c r="O38" s="7">
        <f>24/P37</f>
        <v>8.07703094325512</v>
      </c>
      <c r="P38" s="99"/>
      <c r="Q38" s="99"/>
      <c r="R38" s="99"/>
      <c r="S38" s="99"/>
      <c r="T38" s="99"/>
      <c r="U38" s="96"/>
      <c r="V38" s="115"/>
      <c r="W38" s="99"/>
      <c r="X38" s="121"/>
    </row>
    <row r="39" spans="1:24" ht="13.5">
      <c r="A39" s="102"/>
      <c r="B39" s="108"/>
      <c r="C39" s="112"/>
      <c r="D39" s="113"/>
      <c r="E39" s="112" t="s">
        <v>155</v>
      </c>
      <c r="F39" s="113"/>
      <c r="G39" s="105" t="s">
        <v>188</v>
      </c>
      <c r="H39" s="9">
        <v>0.3873032407407407</v>
      </c>
      <c r="I39" s="117" t="s">
        <v>254</v>
      </c>
      <c r="J39" s="99"/>
      <c r="K39" s="9">
        <v>0.521099537037037</v>
      </c>
      <c r="L39" s="117" t="s">
        <v>285</v>
      </c>
      <c r="M39" s="99"/>
      <c r="N39" s="10">
        <v>0.6837268518518518</v>
      </c>
      <c r="O39" s="117" t="s">
        <v>299</v>
      </c>
      <c r="P39" s="99"/>
      <c r="Q39" s="99"/>
      <c r="R39" s="99"/>
      <c r="S39" s="99"/>
      <c r="T39" s="99"/>
      <c r="U39" s="96"/>
      <c r="V39" s="115"/>
      <c r="W39" s="99"/>
      <c r="X39" s="121"/>
    </row>
    <row r="40" spans="1:24" ht="14.25" thickBot="1">
      <c r="A40" s="93"/>
      <c r="B40" s="109"/>
      <c r="C40" s="94" t="s">
        <v>136</v>
      </c>
      <c r="D40" s="95"/>
      <c r="E40" s="35" t="s">
        <v>24</v>
      </c>
      <c r="F40" s="36">
        <v>1998</v>
      </c>
      <c r="G40" s="106"/>
      <c r="H40" s="2">
        <f>H39-H38</f>
        <v>0.005358796296296264</v>
      </c>
      <c r="I40" s="118"/>
      <c r="J40" s="100"/>
      <c r="K40" s="2">
        <f>K39-K38</f>
        <v>0.00535879629629632</v>
      </c>
      <c r="L40" s="118"/>
      <c r="M40" s="100"/>
      <c r="N40" s="2">
        <f>N39-N38</f>
        <v>0.0040972222222221966</v>
      </c>
      <c r="O40" s="118"/>
      <c r="P40" s="100"/>
      <c r="Q40" s="100"/>
      <c r="R40" s="100"/>
      <c r="S40" s="100"/>
      <c r="T40" s="100"/>
      <c r="U40" s="97"/>
      <c r="V40" s="116"/>
      <c r="W40" s="100"/>
      <c r="X40" s="122"/>
    </row>
    <row r="41" spans="1:24" ht="13.5">
      <c r="A41" s="101">
        <v>1</v>
      </c>
      <c r="B41" s="92">
        <v>9</v>
      </c>
      <c r="C41" s="110">
        <v>27966</v>
      </c>
      <c r="D41" s="111"/>
      <c r="E41" s="44">
        <v>53149</v>
      </c>
      <c r="F41" s="43" t="s">
        <v>172</v>
      </c>
      <c r="G41" s="103" t="s">
        <v>187</v>
      </c>
      <c r="H41" s="11">
        <v>0.2916666666666667</v>
      </c>
      <c r="I41" s="12">
        <f>H43-H41</f>
        <v>0.11744212962962958</v>
      </c>
      <c r="J41" s="98">
        <f>I41/"01:00:00"</f>
        <v>2.81861111111111</v>
      </c>
      <c r="K41" s="3">
        <f>H43+TIME(0,40,0)</f>
        <v>0.43688657407407405</v>
      </c>
      <c r="L41" s="4">
        <f>K43-K41</f>
        <v>0.14590277777777783</v>
      </c>
      <c r="M41" s="98">
        <f>L41/"01:00:00"</f>
        <v>3.501666666666668</v>
      </c>
      <c r="N41" s="3">
        <f>K43+TIME(0,50,0)</f>
        <v>0.6175115740740741</v>
      </c>
      <c r="O41" s="4">
        <f>N42-N41</f>
        <v>0.10637731481481483</v>
      </c>
      <c r="P41" s="98">
        <f>O41/"01:00:00"</f>
        <v>2.553055555555556</v>
      </c>
      <c r="Q41" s="98" t="e">
        <f>#REF!/"01:00:00"</f>
        <v>#REF!</v>
      </c>
      <c r="R41" s="98" t="e">
        <f>#REF!/"01:00:00"</f>
        <v>#REF!</v>
      </c>
      <c r="S41" s="98" t="e">
        <f>#REF!/"01:00:00"</f>
        <v>#REF!</v>
      </c>
      <c r="T41" s="98" t="e">
        <f>#REF!/"01:00:00"</f>
        <v>#REF!</v>
      </c>
      <c r="U41" s="107">
        <f>I41+L41+O41</f>
        <v>0.36972222222222223</v>
      </c>
      <c r="V41" s="114">
        <f>80/W41</f>
        <v>9.015777610818931</v>
      </c>
      <c r="W41" s="98">
        <f>U41/"01:00:00"</f>
        <v>8.873333333333335</v>
      </c>
      <c r="X41" s="123" t="s">
        <v>300</v>
      </c>
    </row>
    <row r="42" spans="1:24" ht="13.5">
      <c r="A42" s="102"/>
      <c r="B42" s="108"/>
      <c r="C42" s="112" t="s">
        <v>173</v>
      </c>
      <c r="D42" s="113"/>
      <c r="E42" s="112" t="s">
        <v>174</v>
      </c>
      <c r="F42" s="113"/>
      <c r="G42" s="104"/>
      <c r="H42" s="6">
        <v>0.4037847222222222</v>
      </c>
      <c r="I42" s="7">
        <f>28/J41</f>
        <v>9.933970631713812</v>
      </c>
      <c r="J42" s="99"/>
      <c r="K42" s="6">
        <v>0.578125</v>
      </c>
      <c r="L42" s="7">
        <f>28/M41</f>
        <v>7.996192289386004</v>
      </c>
      <c r="M42" s="99"/>
      <c r="N42" s="8">
        <v>0.7238888888888889</v>
      </c>
      <c r="O42" s="7">
        <f>24/P41</f>
        <v>9.4005004896094</v>
      </c>
      <c r="P42" s="99"/>
      <c r="Q42" s="99"/>
      <c r="R42" s="99"/>
      <c r="S42" s="99"/>
      <c r="T42" s="99"/>
      <c r="U42" s="96"/>
      <c r="V42" s="115"/>
      <c r="W42" s="99"/>
      <c r="X42" s="121"/>
    </row>
    <row r="43" spans="1:24" ht="13.5">
      <c r="A43" s="102"/>
      <c r="B43" s="108"/>
      <c r="C43" s="112"/>
      <c r="D43" s="113"/>
      <c r="E43" s="112" t="s">
        <v>175</v>
      </c>
      <c r="F43" s="113"/>
      <c r="G43" s="105" t="s">
        <v>188</v>
      </c>
      <c r="H43" s="9">
        <v>0.40910879629629626</v>
      </c>
      <c r="I43" s="117" t="s">
        <v>265</v>
      </c>
      <c r="J43" s="99"/>
      <c r="K43" s="9">
        <v>0.5827893518518519</v>
      </c>
      <c r="L43" s="117" t="s">
        <v>284</v>
      </c>
      <c r="M43" s="99"/>
      <c r="N43" s="10">
        <v>0.7424652777777778</v>
      </c>
      <c r="O43" s="117" t="s">
        <v>287</v>
      </c>
      <c r="P43" s="99"/>
      <c r="Q43" s="99"/>
      <c r="R43" s="99"/>
      <c r="S43" s="99"/>
      <c r="T43" s="99"/>
      <c r="U43" s="96"/>
      <c r="V43" s="115"/>
      <c r="W43" s="99"/>
      <c r="X43" s="121"/>
    </row>
    <row r="44" spans="1:24" ht="14.25" thickBot="1">
      <c r="A44" s="93"/>
      <c r="B44" s="109"/>
      <c r="C44" s="94" t="s">
        <v>176</v>
      </c>
      <c r="D44" s="95"/>
      <c r="E44" s="35" t="s">
        <v>177</v>
      </c>
      <c r="F44" s="36">
        <v>2001</v>
      </c>
      <c r="G44" s="106"/>
      <c r="H44" s="2">
        <f>H43-H42</f>
        <v>0.005324074074074037</v>
      </c>
      <c r="I44" s="118"/>
      <c r="J44" s="100"/>
      <c r="K44" s="2">
        <f>K43-K42</f>
        <v>0.004664351851851878</v>
      </c>
      <c r="L44" s="118"/>
      <c r="M44" s="100"/>
      <c r="N44" s="2">
        <f>N43-N42</f>
        <v>0.018576388888888906</v>
      </c>
      <c r="O44" s="119"/>
      <c r="P44" s="100"/>
      <c r="Q44" s="100"/>
      <c r="R44" s="100"/>
      <c r="S44" s="100"/>
      <c r="T44" s="100"/>
      <c r="U44" s="97"/>
      <c r="V44" s="116"/>
      <c r="W44" s="100"/>
      <c r="X44" s="122"/>
    </row>
    <row r="45" spans="1:24" ht="13.5">
      <c r="A45" s="101">
        <v>1</v>
      </c>
      <c r="B45" s="92">
        <v>8</v>
      </c>
      <c r="C45" s="133">
        <v>27965</v>
      </c>
      <c r="D45" s="134"/>
      <c r="E45" s="44">
        <v>56623</v>
      </c>
      <c r="F45" s="87" t="s">
        <v>166</v>
      </c>
      <c r="G45" s="103" t="s">
        <v>187</v>
      </c>
      <c r="H45" s="11">
        <v>0.2916666666666667</v>
      </c>
      <c r="I45" s="12">
        <f>H47-H45</f>
        <v>0.11927083333333333</v>
      </c>
      <c r="J45" s="98">
        <f>I45/"01:00:00"</f>
        <v>2.8625</v>
      </c>
      <c r="K45" s="3">
        <f>H47+TIME(0,40,0)</f>
        <v>0.4387152777777778</v>
      </c>
      <c r="L45" s="4">
        <f>K47-K45</f>
        <v>0.14826388888888892</v>
      </c>
      <c r="M45" s="98">
        <f>L45/"01:00:00"</f>
        <v>3.558333333333334</v>
      </c>
      <c r="N45" s="3">
        <f>K47+TIME(0,50,0)</f>
        <v>0.6217013888888889</v>
      </c>
      <c r="O45" s="91"/>
      <c r="P45" s="98">
        <f>O45/"01:00:00"</f>
        <v>0</v>
      </c>
      <c r="Q45" s="98" t="e">
        <f>#REF!/"01:00:00"</f>
        <v>#REF!</v>
      </c>
      <c r="R45" s="98" t="e">
        <f>#REF!/"01:00:00"</f>
        <v>#REF!</v>
      </c>
      <c r="S45" s="98" t="e">
        <f>#REF!/"01:00:00"</f>
        <v>#REF!</v>
      </c>
      <c r="T45" s="98" t="e">
        <f>#REF!/"01:00:00"</f>
        <v>#REF!</v>
      </c>
      <c r="U45" s="107"/>
      <c r="V45" s="114"/>
      <c r="W45" s="98">
        <f>U45/"01:00:00"</f>
        <v>0</v>
      </c>
      <c r="X45" s="120" t="s">
        <v>298</v>
      </c>
    </row>
    <row r="46" spans="1:24" ht="13.5">
      <c r="A46" s="102"/>
      <c r="B46" s="108"/>
      <c r="C46" s="112" t="s">
        <v>167</v>
      </c>
      <c r="D46" s="113"/>
      <c r="E46" s="112" t="s">
        <v>168</v>
      </c>
      <c r="F46" s="113"/>
      <c r="G46" s="104"/>
      <c r="H46" s="6">
        <v>0.40400462962962963</v>
      </c>
      <c r="I46" s="7">
        <f>28/J45</f>
        <v>9.78165938864629</v>
      </c>
      <c r="J46" s="99"/>
      <c r="K46" s="6">
        <v>0.5781828703703703</v>
      </c>
      <c r="L46" s="7">
        <f>28/M45</f>
        <v>7.8688524590163915</v>
      </c>
      <c r="M46" s="99"/>
      <c r="N46" s="8"/>
      <c r="O46" s="90"/>
      <c r="P46" s="99"/>
      <c r="Q46" s="99"/>
      <c r="R46" s="99"/>
      <c r="S46" s="99"/>
      <c r="T46" s="99"/>
      <c r="U46" s="96"/>
      <c r="V46" s="115"/>
      <c r="W46" s="99"/>
      <c r="X46" s="121"/>
    </row>
    <row r="47" spans="1:24" ht="13.5">
      <c r="A47" s="102"/>
      <c r="B47" s="108"/>
      <c r="C47" s="112"/>
      <c r="D47" s="113"/>
      <c r="E47" s="112" t="s">
        <v>169</v>
      </c>
      <c r="F47" s="113"/>
      <c r="G47" s="105" t="s">
        <v>188</v>
      </c>
      <c r="H47" s="9">
        <v>0.4109375</v>
      </c>
      <c r="I47" s="117" t="s">
        <v>264</v>
      </c>
      <c r="J47" s="99"/>
      <c r="K47" s="9">
        <v>0.5869791666666667</v>
      </c>
      <c r="L47" s="117" t="s">
        <v>287</v>
      </c>
      <c r="M47" s="99"/>
      <c r="N47" s="10"/>
      <c r="O47" s="117"/>
      <c r="P47" s="99"/>
      <c r="Q47" s="99"/>
      <c r="R47" s="99"/>
      <c r="S47" s="99"/>
      <c r="T47" s="99"/>
      <c r="U47" s="96"/>
      <c r="V47" s="115"/>
      <c r="W47" s="99"/>
      <c r="X47" s="121"/>
    </row>
    <row r="48" spans="1:24" ht="14.25" thickBot="1">
      <c r="A48" s="93"/>
      <c r="B48" s="109"/>
      <c r="C48" s="94" t="s">
        <v>170</v>
      </c>
      <c r="D48" s="95"/>
      <c r="E48" s="35" t="s">
        <v>171</v>
      </c>
      <c r="F48" s="36">
        <v>2005</v>
      </c>
      <c r="G48" s="106"/>
      <c r="H48" s="2">
        <f>H47-H46</f>
        <v>0.006932870370370381</v>
      </c>
      <c r="I48" s="118"/>
      <c r="J48" s="100"/>
      <c r="K48" s="2">
        <f>K47-K46</f>
        <v>0.008796296296296413</v>
      </c>
      <c r="L48" s="118"/>
      <c r="M48" s="100"/>
      <c r="N48" s="2">
        <f>N47-N46</f>
        <v>0</v>
      </c>
      <c r="O48" s="118"/>
      <c r="P48" s="100"/>
      <c r="Q48" s="100"/>
      <c r="R48" s="100"/>
      <c r="S48" s="100"/>
      <c r="T48" s="100"/>
      <c r="U48" s="97"/>
      <c r="V48" s="116"/>
      <c r="W48" s="100"/>
      <c r="X48" s="122"/>
    </row>
    <row r="49" spans="1:24" ht="13.5">
      <c r="A49" s="101">
        <v>1</v>
      </c>
      <c r="B49" s="92">
        <v>5</v>
      </c>
      <c r="C49" s="110">
        <v>27835</v>
      </c>
      <c r="D49" s="111"/>
      <c r="E49" s="45">
        <v>54263</v>
      </c>
      <c r="F49" s="43" t="s">
        <v>71</v>
      </c>
      <c r="G49" s="103" t="s">
        <v>187</v>
      </c>
      <c r="H49" s="11">
        <v>0.2916666666666667</v>
      </c>
      <c r="I49" s="12">
        <f>H51-H49</f>
        <v>0.11949074074074073</v>
      </c>
      <c r="J49" s="98">
        <f>I49/"01:00:00"</f>
        <v>2.8677777777777775</v>
      </c>
      <c r="K49" s="3">
        <f>H51+TIME(0,40,0)</f>
        <v>0.4389351851851852</v>
      </c>
      <c r="L49" s="4">
        <f>K51-K49</f>
        <v>0.21001157407407406</v>
      </c>
      <c r="M49" s="98">
        <f>L49/"01:00:00"</f>
        <v>5.040277777777778</v>
      </c>
      <c r="N49" s="3">
        <f>K51+TIME(0,50,0)</f>
        <v>0.6836689814814815</v>
      </c>
      <c r="O49" s="4"/>
      <c r="P49" s="98">
        <f>O49/"01:00:00"</f>
        <v>0</v>
      </c>
      <c r="Q49" s="98" t="e">
        <f>#REF!/"01:00:00"</f>
        <v>#REF!</v>
      </c>
      <c r="R49" s="98" t="e">
        <f>#REF!/"01:00:00"</f>
        <v>#REF!</v>
      </c>
      <c r="S49" s="98" t="e">
        <f>#REF!/"01:00:00"</f>
        <v>#REF!</v>
      </c>
      <c r="T49" s="98" t="e">
        <f>#REF!/"01:00:00"</f>
        <v>#REF!</v>
      </c>
      <c r="U49" s="107"/>
      <c r="V49" s="114"/>
      <c r="W49" s="98">
        <f>U49/"01:00:00"</f>
        <v>0</v>
      </c>
      <c r="X49" s="120" t="s">
        <v>298</v>
      </c>
    </row>
    <row r="50" spans="1:24" ht="13.5">
      <c r="A50" s="102"/>
      <c r="B50" s="108"/>
      <c r="C50" s="112" t="s">
        <v>84</v>
      </c>
      <c r="D50" s="113"/>
      <c r="E50" s="112" t="s">
        <v>120</v>
      </c>
      <c r="F50" s="113"/>
      <c r="G50" s="104"/>
      <c r="H50" s="6">
        <v>0.4038078703703704</v>
      </c>
      <c r="I50" s="7">
        <f>28/J49</f>
        <v>9.763657497094151</v>
      </c>
      <c r="J50" s="99"/>
      <c r="K50" s="6">
        <v>0.6379282407407407</v>
      </c>
      <c r="L50" s="7">
        <f>28/M49</f>
        <v>5.555249379994489</v>
      </c>
      <c r="M50" s="99"/>
      <c r="N50" s="8"/>
      <c r="O50" s="7"/>
      <c r="P50" s="99"/>
      <c r="Q50" s="99"/>
      <c r="R50" s="99"/>
      <c r="S50" s="99"/>
      <c r="T50" s="99"/>
      <c r="U50" s="96"/>
      <c r="V50" s="115"/>
      <c r="W50" s="99"/>
      <c r="X50" s="121"/>
    </row>
    <row r="51" spans="1:24" ht="13.5">
      <c r="A51" s="102"/>
      <c r="B51" s="108"/>
      <c r="C51" s="112"/>
      <c r="D51" s="113"/>
      <c r="E51" s="112" t="s">
        <v>121</v>
      </c>
      <c r="F51" s="113"/>
      <c r="G51" s="105" t="s">
        <v>188</v>
      </c>
      <c r="H51" s="9">
        <v>0.4111574074074074</v>
      </c>
      <c r="I51" s="117" t="s">
        <v>263</v>
      </c>
      <c r="J51" s="99"/>
      <c r="K51" s="9">
        <v>0.6489467592592593</v>
      </c>
      <c r="L51" s="117" t="s">
        <v>289</v>
      </c>
      <c r="M51" s="99"/>
      <c r="N51" s="10"/>
      <c r="O51" s="117"/>
      <c r="P51" s="99"/>
      <c r="Q51" s="99"/>
      <c r="R51" s="99"/>
      <c r="S51" s="99"/>
      <c r="T51" s="99"/>
      <c r="U51" s="96"/>
      <c r="V51" s="115"/>
      <c r="W51" s="99"/>
      <c r="X51" s="121"/>
    </row>
    <row r="52" spans="1:24" ht="14.25" thickBot="1">
      <c r="A52" s="93"/>
      <c r="B52" s="109"/>
      <c r="C52" s="94" t="s">
        <v>85</v>
      </c>
      <c r="D52" s="95"/>
      <c r="E52" s="35" t="s">
        <v>86</v>
      </c>
      <c r="F52" s="36">
        <v>2000</v>
      </c>
      <c r="G52" s="106"/>
      <c r="H52" s="2">
        <f>H51-H50</f>
        <v>0.007349537037037002</v>
      </c>
      <c r="I52" s="118"/>
      <c r="J52" s="100"/>
      <c r="K52" s="2">
        <f>K51-K50</f>
        <v>0.011018518518518539</v>
      </c>
      <c r="L52" s="118"/>
      <c r="M52" s="100"/>
      <c r="N52" s="2">
        <f>N51-N50</f>
        <v>0</v>
      </c>
      <c r="O52" s="118"/>
      <c r="P52" s="100"/>
      <c r="Q52" s="100"/>
      <c r="R52" s="100"/>
      <c r="S52" s="100"/>
      <c r="T52" s="100"/>
      <c r="U52" s="97"/>
      <c r="V52" s="116"/>
      <c r="W52" s="100"/>
      <c r="X52" s="122"/>
    </row>
    <row r="53" spans="1:24" ht="13.5">
      <c r="A53" s="124" t="s">
        <v>73</v>
      </c>
      <c r="B53" s="125"/>
      <c r="C53" s="125"/>
      <c r="D53" s="125"/>
      <c r="E53" s="125"/>
      <c r="F53" s="125"/>
      <c r="G53" s="126"/>
      <c r="H53" s="54">
        <v>0.2916666666666667</v>
      </c>
      <c r="I53" s="12">
        <f>H55-H53</f>
        <v>0.13124999999999998</v>
      </c>
      <c r="J53" s="98">
        <f>I53/"01:00:00"</f>
        <v>3.1499999999999995</v>
      </c>
      <c r="K53" s="3">
        <f>H55+TIME(0,40,0)</f>
        <v>0.45069444444444445</v>
      </c>
      <c r="L53" s="4">
        <f>K55-K53</f>
        <v>0.13125000000000003</v>
      </c>
      <c r="M53" s="98">
        <f>L53/"01:00:00"</f>
        <v>3.150000000000001</v>
      </c>
      <c r="N53" s="5">
        <f>K55+TIME(0,50,0)</f>
        <v>0.6166666666666667</v>
      </c>
      <c r="O53" s="4">
        <f>N54-N53</f>
        <v>0.11249999999999993</v>
      </c>
      <c r="P53" s="98">
        <f>O53/"01:00:00"</f>
        <v>2.6999999999999984</v>
      </c>
      <c r="Q53" s="98" t="e">
        <f>#REF!/"01:00:00"</f>
        <v>#REF!</v>
      </c>
      <c r="R53" s="98" t="e">
        <f>#REF!/"01:00:00"</f>
        <v>#REF!</v>
      </c>
      <c r="S53" s="98" t="e">
        <f>#REF!/"01:00:00"</f>
        <v>#REF!</v>
      </c>
      <c r="T53" s="98" t="e">
        <f>#REF!/"01:00:00"</f>
        <v>#REF!</v>
      </c>
      <c r="U53" s="107">
        <f>I53+L53+O53</f>
        <v>0.37499999999999994</v>
      </c>
      <c r="V53" s="114">
        <f>80/W53</f>
        <v>8.88888888888889</v>
      </c>
      <c r="W53" s="166">
        <f>U53/"01:00:00"</f>
        <v>9</v>
      </c>
      <c r="X53" s="34"/>
    </row>
    <row r="54" spans="1:24" ht="13.5">
      <c r="A54" s="127"/>
      <c r="B54" s="128"/>
      <c r="C54" s="128"/>
      <c r="D54" s="128"/>
      <c r="E54" s="128"/>
      <c r="F54" s="128"/>
      <c r="G54" s="129"/>
      <c r="H54" s="49">
        <v>0.40902777777777777</v>
      </c>
      <c r="I54" s="7">
        <f>28/J53</f>
        <v>8.888888888888891</v>
      </c>
      <c r="J54" s="99"/>
      <c r="K54" s="49">
        <v>0.5680555555555555</v>
      </c>
      <c r="L54" s="7">
        <f>28/M53</f>
        <v>8.888888888888888</v>
      </c>
      <c r="M54" s="99"/>
      <c r="N54" s="55">
        <v>0.7291666666666666</v>
      </c>
      <c r="O54" s="7">
        <f>24/P53</f>
        <v>8.888888888888895</v>
      </c>
      <c r="P54" s="99"/>
      <c r="Q54" s="99"/>
      <c r="R54" s="99"/>
      <c r="S54" s="99"/>
      <c r="T54" s="99"/>
      <c r="U54" s="96"/>
      <c r="V54" s="115"/>
      <c r="W54" s="167"/>
      <c r="X54" s="34"/>
    </row>
    <row r="55" spans="1:24" ht="13.5">
      <c r="A55" s="127"/>
      <c r="B55" s="128"/>
      <c r="C55" s="128"/>
      <c r="D55" s="128"/>
      <c r="E55" s="128"/>
      <c r="F55" s="128"/>
      <c r="G55" s="129"/>
      <c r="H55" s="50">
        <v>0.42291666666666666</v>
      </c>
      <c r="I55" s="117"/>
      <c r="J55" s="99"/>
      <c r="K55" s="50">
        <v>0.5819444444444445</v>
      </c>
      <c r="L55" s="117"/>
      <c r="M55" s="99"/>
      <c r="N55" s="56">
        <v>0.75</v>
      </c>
      <c r="O55" s="169" t="s">
        <v>106</v>
      </c>
      <c r="P55" s="99"/>
      <c r="Q55" s="99"/>
      <c r="R55" s="99"/>
      <c r="S55" s="99"/>
      <c r="T55" s="99"/>
      <c r="U55" s="96"/>
      <c r="V55" s="115"/>
      <c r="W55" s="167"/>
      <c r="X55" s="34"/>
    </row>
    <row r="56" spans="1:24" ht="14.25" thickBot="1">
      <c r="A56" s="130"/>
      <c r="B56" s="131"/>
      <c r="C56" s="131"/>
      <c r="D56" s="131"/>
      <c r="E56" s="131"/>
      <c r="F56" s="131"/>
      <c r="G56" s="132"/>
      <c r="H56" s="2">
        <f>H55-H54</f>
        <v>0.013888888888888895</v>
      </c>
      <c r="I56" s="118"/>
      <c r="J56" s="100"/>
      <c r="K56" s="2">
        <f>K55-K54</f>
        <v>0.01388888888888895</v>
      </c>
      <c r="L56" s="118"/>
      <c r="M56" s="100"/>
      <c r="N56" s="2">
        <f>N55-N54</f>
        <v>0.02083333333333337</v>
      </c>
      <c r="O56" s="170"/>
      <c r="P56" s="100"/>
      <c r="Q56" s="100"/>
      <c r="R56" s="100"/>
      <c r="S56" s="100"/>
      <c r="T56" s="100"/>
      <c r="U56" s="97"/>
      <c r="V56" s="116"/>
      <c r="W56" s="168"/>
      <c r="X56" s="34"/>
    </row>
    <row r="57" spans="1:12" ht="13.5">
      <c r="A57" s="88"/>
      <c r="G57" t="s">
        <v>51</v>
      </c>
      <c r="I57" s="46">
        <v>0.027777777777777776</v>
      </c>
      <c r="L57" s="46">
        <v>0.034722222222222224</v>
      </c>
    </row>
    <row r="58" ht="13.5">
      <c r="A58" s="89"/>
    </row>
    <row r="59" ht="13.5">
      <c r="A59" s="89"/>
    </row>
    <row r="60" ht="13.5">
      <c r="A60" s="89"/>
    </row>
  </sheetData>
  <sheetProtection/>
  <mergeCells count="291">
    <mergeCell ref="X25:X28"/>
    <mergeCell ref="C26:D27"/>
    <mergeCell ref="E26:F26"/>
    <mergeCell ref="E27:F27"/>
    <mergeCell ref="G27:G28"/>
    <mergeCell ref="I27:I28"/>
    <mergeCell ref="L27:L28"/>
    <mergeCell ref="O27:O28"/>
    <mergeCell ref="T25:T28"/>
    <mergeCell ref="U25:U28"/>
    <mergeCell ref="V25:V28"/>
    <mergeCell ref="W25:W28"/>
    <mergeCell ref="P25:P28"/>
    <mergeCell ref="Q25:Q28"/>
    <mergeCell ref="R25:R28"/>
    <mergeCell ref="S25:S28"/>
    <mergeCell ref="O47:O48"/>
    <mergeCell ref="A25:A28"/>
    <mergeCell ref="B25:B28"/>
    <mergeCell ref="C25:D25"/>
    <mergeCell ref="G25:G26"/>
    <mergeCell ref="C28:D28"/>
    <mergeCell ref="J25:J28"/>
    <mergeCell ref="M25:M28"/>
    <mergeCell ref="E46:F46"/>
    <mergeCell ref="E47:F47"/>
    <mergeCell ref="G47:G48"/>
    <mergeCell ref="I47:I48"/>
    <mergeCell ref="V21:V24"/>
    <mergeCell ref="W21:W24"/>
    <mergeCell ref="X21:X24"/>
    <mergeCell ref="C22:D23"/>
    <mergeCell ref="E22:F22"/>
    <mergeCell ref="E23:F23"/>
    <mergeCell ref="G23:G24"/>
    <mergeCell ref="I23:I24"/>
    <mergeCell ref="L23:L24"/>
    <mergeCell ref="O23:O24"/>
    <mergeCell ref="R21:R24"/>
    <mergeCell ref="S21:S24"/>
    <mergeCell ref="T21:T24"/>
    <mergeCell ref="U21:U24"/>
    <mergeCell ref="J21:J24"/>
    <mergeCell ref="M21:M24"/>
    <mergeCell ref="P21:P24"/>
    <mergeCell ref="Q21:Q24"/>
    <mergeCell ref="A21:A24"/>
    <mergeCell ref="B21:B24"/>
    <mergeCell ref="C21:D21"/>
    <mergeCell ref="G21:G22"/>
    <mergeCell ref="C24:D24"/>
    <mergeCell ref="W17:W20"/>
    <mergeCell ref="X17:X20"/>
    <mergeCell ref="C18:D19"/>
    <mergeCell ref="E18:F18"/>
    <mergeCell ref="E19:F19"/>
    <mergeCell ref="G19:G20"/>
    <mergeCell ref="I19:I20"/>
    <mergeCell ref="L19:L20"/>
    <mergeCell ref="O19:O20"/>
    <mergeCell ref="R17:R20"/>
    <mergeCell ref="S17:S20"/>
    <mergeCell ref="T17:T20"/>
    <mergeCell ref="U17:U20"/>
    <mergeCell ref="J17:J20"/>
    <mergeCell ref="M17:M20"/>
    <mergeCell ref="P17:P20"/>
    <mergeCell ref="Q17:Q20"/>
    <mergeCell ref="A17:A20"/>
    <mergeCell ref="B17:B20"/>
    <mergeCell ref="C17:D17"/>
    <mergeCell ref="G17:G18"/>
    <mergeCell ref="C20:D20"/>
    <mergeCell ref="E10:F10"/>
    <mergeCell ref="E11:F11"/>
    <mergeCell ref="G11:G12"/>
    <mergeCell ref="I11:I12"/>
    <mergeCell ref="S9:S12"/>
    <mergeCell ref="T9:T12"/>
    <mergeCell ref="U9:U12"/>
    <mergeCell ref="V9:V12"/>
    <mergeCell ref="A13:A16"/>
    <mergeCell ref="A9:A12"/>
    <mergeCell ref="B9:B12"/>
    <mergeCell ref="C9:D9"/>
    <mergeCell ref="C16:D16"/>
    <mergeCell ref="B13:B16"/>
    <mergeCell ref="C13:D13"/>
    <mergeCell ref="C14:D15"/>
    <mergeCell ref="C10:D11"/>
    <mergeCell ref="C12:D12"/>
    <mergeCell ref="G9:G10"/>
    <mergeCell ref="J9:J12"/>
    <mergeCell ref="M9:M12"/>
    <mergeCell ref="P9:P12"/>
    <mergeCell ref="L11:L12"/>
    <mergeCell ref="O11:O12"/>
    <mergeCell ref="Q9:Q12"/>
    <mergeCell ref="R9:R12"/>
    <mergeCell ref="I15:I16"/>
    <mergeCell ref="L15:L16"/>
    <mergeCell ref="O15:O16"/>
    <mergeCell ref="R13:R16"/>
    <mergeCell ref="J13:J16"/>
    <mergeCell ref="M13:M16"/>
    <mergeCell ref="P13:P16"/>
    <mergeCell ref="Q13:Q16"/>
    <mergeCell ref="S13:S16"/>
    <mergeCell ref="T13:T16"/>
    <mergeCell ref="U13:U16"/>
    <mergeCell ref="V13:V16"/>
    <mergeCell ref="B29:B32"/>
    <mergeCell ref="C29:D29"/>
    <mergeCell ref="C30:D31"/>
    <mergeCell ref="C32:D32"/>
    <mergeCell ref="E14:F14"/>
    <mergeCell ref="E15:F15"/>
    <mergeCell ref="P53:P56"/>
    <mergeCell ref="Q53:Q56"/>
    <mergeCell ref="P33:P36"/>
    <mergeCell ref="Q33:Q36"/>
    <mergeCell ref="J37:J40"/>
    <mergeCell ref="M37:M40"/>
    <mergeCell ref="P37:P40"/>
    <mergeCell ref="Q37:Q40"/>
    <mergeCell ref="G45:G46"/>
    <mergeCell ref="J45:J48"/>
    <mergeCell ref="M45:M48"/>
    <mergeCell ref="J33:J36"/>
    <mergeCell ref="M33:M36"/>
    <mergeCell ref="L47:L48"/>
    <mergeCell ref="A33:A36"/>
    <mergeCell ref="A45:A48"/>
    <mergeCell ref="B45:B48"/>
    <mergeCell ref="C45:D45"/>
    <mergeCell ref="B33:B36"/>
    <mergeCell ref="C33:D33"/>
    <mergeCell ref="C34:D35"/>
    <mergeCell ref="C46:D47"/>
    <mergeCell ref="T53:T56"/>
    <mergeCell ref="U53:U56"/>
    <mergeCell ref="J53:J56"/>
    <mergeCell ref="M53:M56"/>
    <mergeCell ref="X4:X8"/>
    <mergeCell ref="V4:V6"/>
    <mergeCell ref="V7:V8"/>
    <mergeCell ref="W53:W56"/>
    <mergeCell ref="V53:V56"/>
    <mergeCell ref="W13:W16"/>
    <mergeCell ref="X13:X16"/>
    <mergeCell ref="W9:W12"/>
    <mergeCell ref="X9:X12"/>
    <mergeCell ref="V17:V20"/>
    <mergeCell ref="G4:G7"/>
    <mergeCell ref="I7:I8"/>
    <mergeCell ref="L7:L8"/>
    <mergeCell ref="U4:U6"/>
    <mergeCell ref="O7:O8"/>
    <mergeCell ref="A4:A8"/>
    <mergeCell ref="C8:D8"/>
    <mergeCell ref="B4:B8"/>
    <mergeCell ref="C4:D4"/>
    <mergeCell ref="C5:D7"/>
    <mergeCell ref="A1:E2"/>
    <mergeCell ref="V3:X3"/>
    <mergeCell ref="H2:K2"/>
    <mergeCell ref="A3:U3"/>
    <mergeCell ref="S33:S36"/>
    <mergeCell ref="T33:T36"/>
    <mergeCell ref="U33:U36"/>
    <mergeCell ref="F2:G2"/>
    <mergeCell ref="E7:F7"/>
    <mergeCell ref="H4:I4"/>
    <mergeCell ref="N4:O4"/>
    <mergeCell ref="U7:U8"/>
    <mergeCell ref="E5:F6"/>
    <mergeCell ref="K4:L4"/>
    <mergeCell ref="I35:I36"/>
    <mergeCell ref="L35:L36"/>
    <mergeCell ref="O35:O36"/>
    <mergeCell ref="R33:R36"/>
    <mergeCell ref="U37:U40"/>
    <mergeCell ref="V33:V36"/>
    <mergeCell ref="W33:W36"/>
    <mergeCell ref="X33:X36"/>
    <mergeCell ref="I31:I32"/>
    <mergeCell ref="L31:L32"/>
    <mergeCell ref="V37:V40"/>
    <mergeCell ref="W37:W40"/>
    <mergeCell ref="I39:I40"/>
    <mergeCell ref="L39:L40"/>
    <mergeCell ref="O39:O40"/>
    <mergeCell ref="R37:R40"/>
    <mergeCell ref="S37:S40"/>
    <mergeCell ref="T37:T40"/>
    <mergeCell ref="P45:P48"/>
    <mergeCell ref="Q45:Q48"/>
    <mergeCell ref="R45:R48"/>
    <mergeCell ref="A29:A32"/>
    <mergeCell ref="G29:G30"/>
    <mergeCell ref="J29:J32"/>
    <mergeCell ref="M29:M32"/>
    <mergeCell ref="E30:F30"/>
    <mergeCell ref="E31:F31"/>
    <mergeCell ref="G31:G32"/>
    <mergeCell ref="A37:A40"/>
    <mergeCell ref="E43:F43"/>
    <mergeCell ref="J41:J44"/>
    <mergeCell ref="M41:M44"/>
    <mergeCell ref="G37:G38"/>
    <mergeCell ref="G39:G40"/>
    <mergeCell ref="G41:G42"/>
    <mergeCell ref="E34:F34"/>
    <mergeCell ref="E35:F35"/>
    <mergeCell ref="C36:D36"/>
    <mergeCell ref="B37:B40"/>
    <mergeCell ref="C37:D37"/>
    <mergeCell ref="C38:D39"/>
    <mergeCell ref="E38:F38"/>
    <mergeCell ref="E39:F39"/>
    <mergeCell ref="C40:D40"/>
    <mergeCell ref="S29:S32"/>
    <mergeCell ref="T29:T32"/>
    <mergeCell ref="U29:U32"/>
    <mergeCell ref="O31:O32"/>
    <mergeCell ref="P29:P32"/>
    <mergeCell ref="Q29:Q32"/>
    <mergeCell ref="R29:R32"/>
    <mergeCell ref="T45:T48"/>
    <mergeCell ref="U45:U48"/>
    <mergeCell ref="C48:D48"/>
    <mergeCell ref="A49:A52"/>
    <mergeCell ref="B49:B52"/>
    <mergeCell ref="C49:D49"/>
    <mergeCell ref="G49:G50"/>
    <mergeCell ref="J49:J52"/>
    <mergeCell ref="M49:M52"/>
    <mergeCell ref="S45:S48"/>
    <mergeCell ref="Q49:Q52"/>
    <mergeCell ref="R49:R52"/>
    <mergeCell ref="S49:S52"/>
    <mergeCell ref="A53:G56"/>
    <mergeCell ref="I55:I56"/>
    <mergeCell ref="L55:L56"/>
    <mergeCell ref="O55:O56"/>
    <mergeCell ref="R53:R56"/>
    <mergeCell ref="S53:S56"/>
    <mergeCell ref="T49:T52"/>
    <mergeCell ref="U49:U52"/>
    <mergeCell ref="V49:V52"/>
    <mergeCell ref="E50:F50"/>
    <mergeCell ref="E51:F51"/>
    <mergeCell ref="G51:G52"/>
    <mergeCell ref="I51:I52"/>
    <mergeCell ref="L51:L52"/>
    <mergeCell ref="O51:O52"/>
    <mergeCell ref="P49:P52"/>
    <mergeCell ref="W49:W52"/>
    <mergeCell ref="X49:X52"/>
    <mergeCell ref="V29:V32"/>
    <mergeCell ref="W29:W32"/>
    <mergeCell ref="X29:X32"/>
    <mergeCell ref="X41:X44"/>
    <mergeCell ref="X37:X40"/>
    <mergeCell ref="V45:V48"/>
    <mergeCell ref="W45:W48"/>
    <mergeCell ref="X45:X48"/>
    <mergeCell ref="C50:D51"/>
    <mergeCell ref="V41:V44"/>
    <mergeCell ref="W41:W44"/>
    <mergeCell ref="C52:D52"/>
    <mergeCell ref="I43:I44"/>
    <mergeCell ref="L43:L44"/>
    <mergeCell ref="O43:O44"/>
    <mergeCell ref="R41:R44"/>
    <mergeCell ref="S41:S44"/>
    <mergeCell ref="T41:T44"/>
    <mergeCell ref="U41:U44"/>
    <mergeCell ref="P41:P44"/>
    <mergeCell ref="Q41:Q44"/>
    <mergeCell ref="A41:A44"/>
    <mergeCell ref="C44:D44"/>
    <mergeCell ref="G43:G44"/>
    <mergeCell ref="B41:B44"/>
    <mergeCell ref="C41:D41"/>
    <mergeCell ref="C42:D43"/>
    <mergeCell ref="E42:F42"/>
    <mergeCell ref="G13:G14"/>
    <mergeCell ref="G15:G16"/>
    <mergeCell ref="G33:G34"/>
    <mergeCell ref="G35:G3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1" width="0.12890625" style="13" hidden="1" customWidth="1"/>
    <col min="12" max="12" width="9.625" style="16" bestFit="1" customWidth="1"/>
    <col min="13" max="13" width="9.00390625" style="13" customWidth="1"/>
    <col min="14" max="14" width="6.00390625" style="13" hidden="1" customWidth="1"/>
    <col min="15" max="15" width="4.125" style="13" hidden="1" customWidth="1"/>
    <col min="16" max="16" width="8.25390625" style="13" hidden="1" customWidth="1"/>
    <col min="17" max="17" width="8.625" style="13" hidden="1" customWidth="1"/>
    <col min="18" max="18" width="3.125" style="13" hidden="1" customWidth="1"/>
    <col min="19" max="19" width="9.00390625" style="16" customWidth="1"/>
    <col min="20" max="20" width="12.625" style="13" customWidth="1"/>
    <col min="21" max="21" width="0.12890625" style="13" customWidth="1"/>
    <col min="22" max="22" width="12.625" style="13" customWidth="1"/>
    <col min="23" max="16384" width="9.00390625" style="13" customWidth="1"/>
  </cols>
  <sheetData>
    <row r="1" spans="1:19" ht="13.5">
      <c r="A1" s="138" t="s">
        <v>22</v>
      </c>
      <c r="B1" s="138"/>
      <c r="C1" s="138"/>
      <c r="D1" s="138"/>
      <c r="E1" s="138"/>
      <c r="F1" s="205" t="s">
        <v>89</v>
      </c>
      <c r="G1" s="205"/>
      <c r="H1" s="205"/>
      <c r="I1" s="205"/>
      <c r="J1" s="205"/>
      <c r="K1" s="205"/>
      <c r="L1" s="205"/>
      <c r="M1" s="205"/>
      <c r="S1" s="13"/>
    </row>
    <row r="2" spans="1:22" ht="13.5">
      <c r="A2" s="138"/>
      <c r="B2" s="138"/>
      <c r="C2" s="138"/>
      <c r="D2" s="138"/>
      <c r="E2" s="138"/>
      <c r="F2" s="205" t="s">
        <v>90</v>
      </c>
      <c r="G2" s="205"/>
      <c r="H2" s="205"/>
      <c r="I2" s="205"/>
      <c r="J2" s="205"/>
      <c r="K2" s="205"/>
      <c r="L2" s="205"/>
      <c r="M2" s="205"/>
      <c r="N2" s="37"/>
      <c r="O2" s="37"/>
      <c r="P2" s="37"/>
      <c r="Q2" s="37"/>
      <c r="R2" s="37"/>
      <c r="S2" s="61" t="s">
        <v>60</v>
      </c>
      <c r="T2" s="85" t="s">
        <v>279</v>
      </c>
      <c r="U2" s="37"/>
      <c r="V2" s="37" t="s">
        <v>66</v>
      </c>
    </row>
    <row r="3" spans="1:22" ht="19.5" customHeight="1" thickBot="1">
      <c r="A3" s="141" t="s">
        <v>144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39" t="s">
        <v>111</v>
      </c>
      <c r="U3" s="139"/>
      <c r="V3" s="139"/>
    </row>
    <row r="4" spans="1:22" ht="13.5" customHeight="1">
      <c r="A4" s="101" t="s">
        <v>0</v>
      </c>
      <c r="B4" s="228" t="s">
        <v>4</v>
      </c>
      <c r="C4" s="133" t="s">
        <v>70</v>
      </c>
      <c r="D4" s="134"/>
      <c r="E4" s="40" t="s">
        <v>52</v>
      </c>
      <c r="F4" s="41" t="s">
        <v>53</v>
      </c>
      <c r="G4" s="155" t="s">
        <v>3</v>
      </c>
      <c r="H4" s="153" t="s">
        <v>54</v>
      </c>
      <c r="I4" s="154"/>
      <c r="J4" s="18"/>
      <c r="K4" s="18"/>
      <c r="L4" s="153" t="s">
        <v>55</v>
      </c>
      <c r="M4" s="154"/>
      <c r="N4" s="18"/>
      <c r="O4" s="18"/>
      <c r="P4" s="18"/>
      <c r="Q4" s="19"/>
      <c r="R4" s="20"/>
      <c r="S4" s="107" t="s">
        <v>15</v>
      </c>
      <c r="T4" s="163" t="s">
        <v>17</v>
      </c>
      <c r="U4" s="21"/>
      <c r="V4" s="159" t="s">
        <v>19</v>
      </c>
    </row>
    <row r="5" spans="1:22" s="14" customFormat="1" ht="14.25" customHeight="1">
      <c r="A5" s="102"/>
      <c r="B5" s="229"/>
      <c r="C5" s="151" t="s">
        <v>1</v>
      </c>
      <c r="D5" s="152"/>
      <c r="E5" s="151" t="s">
        <v>2</v>
      </c>
      <c r="F5" s="152"/>
      <c r="G5" s="156"/>
      <c r="H5" s="22" t="s">
        <v>5</v>
      </c>
      <c r="I5" s="23" t="s">
        <v>9</v>
      </c>
      <c r="J5" s="24"/>
      <c r="K5" s="24"/>
      <c r="L5" s="22" t="s">
        <v>13</v>
      </c>
      <c r="M5" s="23" t="s">
        <v>9</v>
      </c>
      <c r="N5" s="24"/>
      <c r="O5" s="24"/>
      <c r="P5" s="24"/>
      <c r="Q5" s="24"/>
      <c r="R5" s="25"/>
      <c r="S5" s="96"/>
      <c r="T5" s="164"/>
      <c r="U5" s="26"/>
      <c r="V5" s="160"/>
    </row>
    <row r="6" spans="1:22" s="14" customFormat="1" ht="13.5">
      <c r="A6" s="102"/>
      <c r="B6" s="229"/>
      <c r="C6" s="151"/>
      <c r="D6" s="152"/>
      <c r="E6" s="151"/>
      <c r="F6" s="152"/>
      <c r="G6" s="156"/>
      <c r="H6" s="22" t="s">
        <v>6</v>
      </c>
      <c r="I6" s="23" t="s">
        <v>10</v>
      </c>
      <c r="J6" s="24"/>
      <c r="K6" s="24"/>
      <c r="L6" s="22" t="s">
        <v>14</v>
      </c>
      <c r="M6" s="23" t="s">
        <v>10</v>
      </c>
      <c r="N6" s="24"/>
      <c r="O6" s="24"/>
      <c r="P6" s="24"/>
      <c r="Q6" s="24"/>
      <c r="R6" s="25"/>
      <c r="S6" s="96"/>
      <c r="T6" s="164"/>
      <c r="U6" s="26"/>
      <c r="V6" s="160"/>
    </row>
    <row r="7" spans="1:22" s="14" customFormat="1" ht="13.5">
      <c r="A7" s="102"/>
      <c r="B7" s="229"/>
      <c r="C7" s="151"/>
      <c r="D7" s="152"/>
      <c r="E7" s="151" t="s">
        <v>38</v>
      </c>
      <c r="F7" s="152"/>
      <c r="G7" s="156"/>
      <c r="H7" s="27" t="s">
        <v>7</v>
      </c>
      <c r="I7" s="157" t="s">
        <v>11</v>
      </c>
      <c r="J7" s="28"/>
      <c r="K7" s="28"/>
      <c r="L7" s="27" t="s">
        <v>7</v>
      </c>
      <c r="M7" s="157" t="s">
        <v>11</v>
      </c>
      <c r="N7" s="28"/>
      <c r="O7" s="28"/>
      <c r="P7" s="28"/>
      <c r="Q7" s="28"/>
      <c r="R7" s="33"/>
      <c r="S7" s="96" t="s">
        <v>16</v>
      </c>
      <c r="T7" s="164" t="s">
        <v>18</v>
      </c>
      <c r="U7" s="29"/>
      <c r="V7" s="161"/>
    </row>
    <row r="8" spans="1:22" s="14" customFormat="1" ht="14.25" thickBot="1">
      <c r="A8" s="93"/>
      <c r="B8" s="230"/>
      <c r="C8" s="146" t="s">
        <v>37</v>
      </c>
      <c r="D8" s="147"/>
      <c r="E8" s="35" t="s">
        <v>47</v>
      </c>
      <c r="F8" s="36" t="s">
        <v>48</v>
      </c>
      <c r="G8" s="42" t="s">
        <v>49</v>
      </c>
      <c r="H8" s="1" t="s">
        <v>8</v>
      </c>
      <c r="I8" s="158"/>
      <c r="J8" s="30"/>
      <c r="K8" s="30"/>
      <c r="L8" s="1" t="s">
        <v>8</v>
      </c>
      <c r="M8" s="158"/>
      <c r="N8" s="30"/>
      <c r="O8" s="30"/>
      <c r="P8" s="30"/>
      <c r="Q8" s="30"/>
      <c r="R8" s="31"/>
      <c r="S8" s="97"/>
      <c r="T8" s="165"/>
      <c r="U8" s="32"/>
      <c r="V8" s="225"/>
    </row>
    <row r="9" spans="1:22" s="70" customFormat="1" ht="13.5" customHeight="1" hidden="1">
      <c r="A9" s="215">
        <v>1</v>
      </c>
      <c r="B9" s="218">
        <v>51</v>
      </c>
      <c r="C9" s="221"/>
      <c r="D9" s="222"/>
      <c r="E9" s="77">
        <v>55148</v>
      </c>
      <c r="F9" s="78" t="s">
        <v>114</v>
      </c>
      <c r="G9" s="212" t="s">
        <v>115</v>
      </c>
      <c r="H9" s="67">
        <v>0.3020833333333333</v>
      </c>
      <c r="I9" s="68">
        <f>H11-H9</f>
        <v>-0.3020833333333333</v>
      </c>
      <c r="J9" s="194">
        <f>I9/"01:00:00"</f>
        <v>-7.25</v>
      </c>
      <c r="K9" s="194" t="e">
        <f>#REF!/"01:00:00"</f>
        <v>#REF!</v>
      </c>
      <c r="L9" s="79">
        <f>H11+TIME(0,40,0)</f>
        <v>0.027777777777777776</v>
      </c>
      <c r="M9" s="69">
        <f>L10-L9</f>
        <v>-0.027777777777777776</v>
      </c>
      <c r="N9" s="194">
        <f>M9/"01:00:00"</f>
        <v>-0.6666666666666666</v>
      </c>
      <c r="O9" s="194" t="e">
        <f>#REF!/"01:00:00"</f>
        <v>#REF!</v>
      </c>
      <c r="P9" s="194" t="e">
        <f>#REF!/"01:00:00"</f>
        <v>#REF!</v>
      </c>
      <c r="Q9" s="194" t="e">
        <f>#REF!/"01:00:00"</f>
        <v>#REF!</v>
      </c>
      <c r="R9" s="194" t="e">
        <f>#REF!/"01:00:00"</f>
        <v>#REF!</v>
      </c>
      <c r="S9" s="200">
        <f>I9+M9</f>
        <v>-0.3298611111111111</v>
      </c>
      <c r="T9" s="197">
        <f>60/U9</f>
        <v>-7.578947368421052</v>
      </c>
      <c r="U9" s="194">
        <f>S9/"01:00:00"</f>
        <v>-7.916666666666667</v>
      </c>
      <c r="V9" s="80"/>
    </row>
    <row r="10" spans="1:22" s="70" customFormat="1" ht="13.5" hidden="1">
      <c r="A10" s="216"/>
      <c r="B10" s="219"/>
      <c r="C10" s="206" t="s">
        <v>91</v>
      </c>
      <c r="D10" s="207"/>
      <c r="E10" s="206" t="s">
        <v>116</v>
      </c>
      <c r="F10" s="207"/>
      <c r="G10" s="213"/>
      <c r="H10" s="71"/>
      <c r="I10" s="72">
        <f>30/J9</f>
        <v>-4.137931034482759</v>
      </c>
      <c r="J10" s="195"/>
      <c r="K10" s="195"/>
      <c r="L10" s="81"/>
      <c r="M10" s="82">
        <f>30/N9</f>
        <v>-45</v>
      </c>
      <c r="N10" s="195"/>
      <c r="O10" s="195"/>
      <c r="P10" s="195"/>
      <c r="Q10" s="195"/>
      <c r="R10" s="195"/>
      <c r="S10" s="201"/>
      <c r="T10" s="198"/>
      <c r="U10" s="195"/>
      <c r="V10" s="231"/>
    </row>
    <row r="11" spans="1:22" s="70" customFormat="1" ht="13.5" hidden="1">
      <c r="A11" s="216"/>
      <c r="B11" s="219"/>
      <c r="C11" s="206"/>
      <c r="D11" s="207"/>
      <c r="E11" s="206" t="s">
        <v>117</v>
      </c>
      <c r="F11" s="207"/>
      <c r="G11" s="213"/>
      <c r="H11" s="73"/>
      <c r="I11" s="210"/>
      <c r="J11" s="195"/>
      <c r="K11" s="195"/>
      <c r="L11" s="83"/>
      <c r="M11" s="203"/>
      <c r="N11" s="195"/>
      <c r="O11" s="195"/>
      <c r="P11" s="195"/>
      <c r="Q11" s="195"/>
      <c r="R11" s="195"/>
      <c r="S11" s="201"/>
      <c r="T11" s="198"/>
      <c r="U11" s="195"/>
      <c r="V11" s="231"/>
    </row>
    <row r="12" spans="1:22" s="70" customFormat="1" ht="14.25" hidden="1" thickBot="1">
      <c r="A12" s="217"/>
      <c r="B12" s="220"/>
      <c r="C12" s="223" t="s">
        <v>92</v>
      </c>
      <c r="D12" s="224"/>
      <c r="E12" s="74" t="s">
        <v>24</v>
      </c>
      <c r="F12" s="75">
        <v>2007</v>
      </c>
      <c r="G12" s="214"/>
      <c r="H12" s="76">
        <f>H11-H10</f>
        <v>0</v>
      </c>
      <c r="I12" s="211"/>
      <c r="J12" s="196"/>
      <c r="K12" s="196"/>
      <c r="L12" s="84">
        <f>L11-L10</f>
        <v>0</v>
      </c>
      <c r="M12" s="204"/>
      <c r="N12" s="196"/>
      <c r="O12" s="196"/>
      <c r="P12" s="196"/>
      <c r="Q12" s="196"/>
      <c r="R12" s="196"/>
      <c r="S12" s="202"/>
      <c r="T12" s="199"/>
      <c r="U12" s="196"/>
      <c r="V12" s="232"/>
    </row>
    <row r="13" spans="1:22" s="14" customFormat="1" ht="13.5" customHeight="1">
      <c r="A13" s="101">
        <v>1</v>
      </c>
      <c r="B13" s="92">
        <v>51</v>
      </c>
      <c r="C13" s="133"/>
      <c r="D13" s="134"/>
      <c r="E13" s="40">
        <v>54702</v>
      </c>
      <c r="F13" s="41" t="s">
        <v>191</v>
      </c>
      <c r="G13" s="103" t="s">
        <v>187</v>
      </c>
      <c r="H13" s="11">
        <v>0.3020833333333333</v>
      </c>
      <c r="I13" s="12">
        <f>H15-H13</f>
        <v>0.11883101851851857</v>
      </c>
      <c r="J13" s="98">
        <f>I13/"01:00:00"</f>
        <v>2.8519444444444457</v>
      </c>
      <c r="K13" s="98" t="e">
        <f>#REF!/"01:00:00"</f>
        <v>#REF!</v>
      </c>
      <c r="L13" s="5">
        <f>H15+TIME(0,40,0)</f>
        <v>0.4486921296296297</v>
      </c>
      <c r="M13" s="4">
        <f>L14-L13</f>
        <v>0.13255787037037037</v>
      </c>
      <c r="N13" s="98">
        <f>M13/"01:00:00"</f>
        <v>3.181388888888889</v>
      </c>
      <c r="O13" s="98" t="e">
        <f>#REF!/"01:00:00"</f>
        <v>#REF!</v>
      </c>
      <c r="P13" s="98" t="e">
        <f>#REF!/"01:00:00"</f>
        <v>#REF!</v>
      </c>
      <c r="Q13" s="98" t="e">
        <f>#REF!/"01:00:00"</f>
        <v>#REF!</v>
      </c>
      <c r="R13" s="98" t="e">
        <f>#REF!/"01:00:00"</f>
        <v>#REF!</v>
      </c>
      <c r="S13" s="107">
        <f>I13+M13</f>
        <v>0.25138888888888894</v>
      </c>
      <c r="T13" s="114">
        <f>60/U13</f>
        <v>9.944751381215466</v>
      </c>
      <c r="U13" s="166">
        <f>S13/"01:00:00"</f>
        <v>6.033333333333335</v>
      </c>
      <c r="V13" s="191" t="s">
        <v>272</v>
      </c>
    </row>
    <row r="14" spans="1:22" s="14" customFormat="1" ht="13.5">
      <c r="A14" s="102"/>
      <c r="B14" s="108"/>
      <c r="C14" s="112" t="s">
        <v>68</v>
      </c>
      <c r="D14" s="113"/>
      <c r="E14" s="112" t="s">
        <v>118</v>
      </c>
      <c r="F14" s="113"/>
      <c r="G14" s="104"/>
      <c r="H14" s="6">
        <v>0.4086458333333333</v>
      </c>
      <c r="I14" s="7">
        <f>30/J13</f>
        <v>10.51913898899386</v>
      </c>
      <c r="J14" s="99"/>
      <c r="K14" s="99"/>
      <c r="L14" s="38">
        <v>0.58125</v>
      </c>
      <c r="M14" s="52">
        <f>30/N13</f>
        <v>9.429843709071859</v>
      </c>
      <c r="N14" s="99"/>
      <c r="O14" s="99"/>
      <c r="P14" s="99"/>
      <c r="Q14" s="99"/>
      <c r="R14" s="99"/>
      <c r="S14" s="96"/>
      <c r="T14" s="115"/>
      <c r="U14" s="167"/>
      <c r="V14" s="192"/>
    </row>
    <row r="15" spans="1:22" s="14" customFormat="1" ht="13.5">
      <c r="A15" s="102"/>
      <c r="B15" s="108"/>
      <c r="C15" s="112"/>
      <c r="D15" s="113"/>
      <c r="E15" s="112" t="s">
        <v>119</v>
      </c>
      <c r="F15" s="113"/>
      <c r="G15" s="105" t="s">
        <v>188</v>
      </c>
      <c r="H15" s="9">
        <v>0.4209143518518519</v>
      </c>
      <c r="I15" s="117" t="s">
        <v>255</v>
      </c>
      <c r="J15" s="99"/>
      <c r="K15" s="99"/>
      <c r="L15" s="39">
        <v>0.5914351851851852</v>
      </c>
      <c r="M15" s="226" t="s">
        <v>280</v>
      </c>
      <c r="N15" s="99"/>
      <c r="O15" s="99"/>
      <c r="P15" s="99"/>
      <c r="Q15" s="99"/>
      <c r="R15" s="99"/>
      <c r="S15" s="96"/>
      <c r="T15" s="115"/>
      <c r="U15" s="167"/>
      <c r="V15" s="192"/>
    </row>
    <row r="16" spans="1:22" s="14" customFormat="1" ht="14.25" thickBot="1">
      <c r="A16" s="93"/>
      <c r="B16" s="109"/>
      <c r="C16" s="94" t="s">
        <v>69</v>
      </c>
      <c r="D16" s="95"/>
      <c r="E16" s="35" t="s">
        <v>24</v>
      </c>
      <c r="F16" s="36">
        <v>2001</v>
      </c>
      <c r="G16" s="106"/>
      <c r="H16" s="2">
        <f>H15-H14</f>
        <v>0.012268518518518567</v>
      </c>
      <c r="I16" s="118"/>
      <c r="J16" s="100"/>
      <c r="K16" s="100"/>
      <c r="L16" s="53">
        <f>L15-L14</f>
        <v>0.010185185185185186</v>
      </c>
      <c r="M16" s="227"/>
      <c r="N16" s="100"/>
      <c r="O16" s="100"/>
      <c r="P16" s="100"/>
      <c r="Q16" s="100"/>
      <c r="R16" s="100"/>
      <c r="S16" s="97"/>
      <c r="T16" s="116"/>
      <c r="U16" s="168"/>
      <c r="V16" s="193"/>
    </row>
    <row r="17" spans="1:22" s="14" customFormat="1" ht="13.5" customHeight="1">
      <c r="A17" s="101">
        <v>1</v>
      </c>
      <c r="B17" s="92">
        <v>52</v>
      </c>
      <c r="C17" s="233">
        <v>23902</v>
      </c>
      <c r="D17" s="234"/>
      <c r="E17" s="44">
        <v>30308</v>
      </c>
      <c r="F17" s="41" t="s">
        <v>93</v>
      </c>
      <c r="G17" s="103" t="s">
        <v>187</v>
      </c>
      <c r="H17" s="11">
        <v>0.3020833333333333</v>
      </c>
      <c r="I17" s="12">
        <f>H19-H17</f>
        <v>0.11445601851851855</v>
      </c>
      <c r="J17" s="98">
        <f>I17/"01:00:00"</f>
        <v>2.7469444444444453</v>
      </c>
      <c r="K17" s="98" t="e">
        <f>#REF!/"01:00:00"</f>
        <v>#REF!</v>
      </c>
      <c r="L17" s="5">
        <f>H19+TIME(0,40,0)</f>
        <v>0.44431712962962966</v>
      </c>
      <c r="M17" s="4">
        <f>L18-L17</f>
        <v>0.14173611111111106</v>
      </c>
      <c r="N17" s="98">
        <f>M17/"01:00:00"</f>
        <v>3.4016666666666655</v>
      </c>
      <c r="O17" s="98" t="e">
        <f>#REF!/"01:00:00"</f>
        <v>#REF!</v>
      </c>
      <c r="P17" s="98" t="e">
        <f>#REF!/"01:00:00"</f>
        <v>#REF!</v>
      </c>
      <c r="Q17" s="98" t="e">
        <f>#REF!/"01:00:00"</f>
        <v>#REF!</v>
      </c>
      <c r="R17" s="98" t="e">
        <f>#REF!/"01:00:00"</f>
        <v>#REF!</v>
      </c>
      <c r="S17" s="107">
        <f>I17+M17</f>
        <v>0.2561921296296296</v>
      </c>
      <c r="T17" s="114">
        <f>60/U17</f>
        <v>9.75830133273097</v>
      </c>
      <c r="U17" s="166">
        <f>S17/"01:00:00"</f>
        <v>6.148611111111111</v>
      </c>
      <c r="V17" s="191" t="s">
        <v>272</v>
      </c>
    </row>
    <row r="18" spans="1:22" s="14" customFormat="1" ht="13.5">
      <c r="A18" s="102"/>
      <c r="B18" s="108"/>
      <c r="C18" s="235" t="s">
        <v>192</v>
      </c>
      <c r="D18" s="236"/>
      <c r="E18" s="112" t="s">
        <v>193</v>
      </c>
      <c r="F18" s="113"/>
      <c r="G18" s="104"/>
      <c r="H18" s="6">
        <v>0.40805555555555556</v>
      </c>
      <c r="I18" s="7">
        <f>30/J17</f>
        <v>10.921225604206692</v>
      </c>
      <c r="J18" s="99"/>
      <c r="K18" s="99"/>
      <c r="L18" s="38">
        <v>0.5860532407407407</v>
      </c>
      <c r="M18" s="52">
        <f>30/N17</f>
        <v>8.819206271435574</v>
      </c>
      <c r="N18" s="99"/>
      <c r="O18" s="99"/>
      <c r="P18" s="99"/>
      <c r="Q18" s="99"/>
      <c r="R18" s="99"/>
      <c r="S18" s="96"/>
      <c r="T18" s="115"/>
      <c r="U18" s="167"/>
      <c r="V18" s="192"/>
    </row>
    <row r="19" spans="1:22" s="14" customFormat="1" ht="13.5">
      <c r="A19" s="102"/>
      <c r="B19" s="108"/>
      <c r="C19" s="235"/>
      <c r="D19" s="236"/>
      <c r="E19" s="112" t="s">
        <v>194</v>
      </c>
      <c r="F19" s="113"/>
      <c r="G19" s="105" t="s">
        <v>188</v>
      </c>
      <c r="H19" s="9">
        <v>0.41653935185185187</v>
      </c>
      <c r="I19" s="117" t="s">
        <v>256</v>
      </c>
      <c r="J19" s="99"/>
      <c r="K19" s="99"/>
      <c r="L19" s="39">
        <v>0.5913425925925926</v>
      </c>
      <c r="M19" s="226" t="s">
        <v>281</v>
      </c>
      <c r="N19" s="99"/>
      <c r="O19" s="99"/>
      <c r="P19" s="99"/>
      <c r="Q19" s="99"/>
      <c r="R19" s="99"/>
      <c r="S19" s="96"/>
      <c r="T19" s="115"/>
      <c r="U19" s="167"/>
      <c r="V19" s="192"/>
    </row>
    <row r="20" spans="1:22" s="14" customFormat="1" ht="14.25" thickBot="1">
      <c r="A20" s="93"/>
      <c r="B20" s="109"/>
      <c r="C20" s="208" t="s">
        <v>195</v>
      </c>
      <c r="D20" s="209"/>
      <c r="E20" s="35" t="s">
        <v>196</v>
      </c>
      <c r="F20" s="36">
        <v>1992</v>
      </c>
      <c r="G20" s="106"/>
      <c r="H20" s="2">
        <f>H19-H18</f>
        <v>0.008483796296296309</v>
      </c>
      <c r="I20" s="118"/>
      <c r="J20" s="100"/>
      <c r="K20" s="100"/>
      <c r="L20" s="53">
        <f>L19-L18</f>
        <v>0.0052893518518518645</v>
      </c>
      <c r="M20" s="227"/>
      <c r="N20" s="100"/>
      <c r="O20" s="100"/>
      <c r="P20" s="100"/>
      <c r="Q20" s="100"/>
      <c r="R20" s="100"/>
      <c r="S20" s="97"/>
      <c r="T20" s="116"/>
      <c r="U20" s="168"/>
      <c r="V20" s="193"/>
    </row>
    <row r="21" spans="1:22" ht="13.5">
      <c r="A21" s="124" t="s">
        <v>74</v>
      </c>
      <c r="B21" s="125"/>
      <c r="C21" s="125"/>
      <c r="D21" s="125"/>
      <c r="E21" s="125"/>
      <c r="F21" s="125"/>
      <c r="G21" s="126"/>
      <c r="H21" s="11">
        <v>0.3020833333333333</v>
      </c>
      <c r="I21" s="12">
        <f>H23-H21</f>
        <v>0.14583333333333337</v>
      </c>
      <c r="J21" s="98">
        <f>I21/"01:00:00"</f>
        <v>3.500000000000001</v>
      </c>
      <c r="K21" s="98" t="e">
        <f>#REF!/"01:00:00"</f>
        <v>#REF!</v>
      </c>
      <c r="L21" s="5">
        <f>H23+TIME(0,40,0)</f>
        <v>0.4756944444444445</v>
      </c>
      <c r="M21" s="4">
        <f>L22-L21</f>
        <v>0.14583333333333331</v>
      </c>
      <c r="N21" s="98">
        <f>M21/"01:00:00"</f>
        <v>3.4999999999999996</v>
      </c>
      <c r="O21" s="98" t="e">
        <f>#REF!/"01:00:00"</f>
        <v>#REF!</v>
      </c>
      <c r="P21" s="98" t="e">
        <f>#REF!/"01:00:00"</f>
        <v>#REF!</v>
      </c>
      <c r="Q21" s="98" t="e">
        <f>#REF!/"01:00:00"</f>
        <v>#REF!</v>
      </c>
      <c r="R21" s="98" t="e">
        <f>#REF!/"01:00:00"</f>
        <v>#REF!</v>
      </c>
      <c r="S21" s="107">
        <f>I21+M21</f>
        <v>0.2916666666666667</v>
      </c>
      <c r="T21" s="114">
        <f>60/U21</f>
        <v>8.571428571428571</v>
      </c>
      <c r="U21" s="166">
        <f>S21/"01:00:00"</f>
        <v>7.000000000000001</v>
      </c>
      <c r="V21" s="34"/>
    </row>
    <row r="22" spans="1:22" ht="13.5">
      <c r="A22" s="127"/>
      <c r="B22" s="128"/>
      <c r="C22" s="128"/>
      <c r="D22" s="128"/>
      <c r="E22" s="128"/>
      <c r="F22" s="128"/>
      <c r="G22" s="129"/>
      <c r="H22" s="6">
        <v>0.43402777777777773</v>
      </c>
      <c r="I22" s="7">
        <f>30/J21</f>
        <v>8.57142857142857</v>
      </c>
      <c r="J22" s="99"/>
      <c r="K22" s="99"/>
      <c r="L22" s="51">
        <v>0.6215277777777778</v>
      </c>
      <c r="M22" s="7">
        <f>30/N21</f>
        <v>8.571428571428573</v>
      </c>
      <c r="N22" s="99"/>
      <c r="O22" s="99"/>
      <c r="P22" s="99"/>
      <c r="Q22" s="99"/>
      <c r="R22" s="99"/>
      <c r="S22" s="96"/>
      <c r="T22" s="115"/>
      <c r="U22" s="167"/>
      <c r="V22" s="34"/>
    </row>
    <row r="23" spans="1:22" ht="13.5">
      <c r="A23" s="127"/>
      <c r="B23" s="128"/>
      <c r="C23" s="128"/>
      <c r="D23" s="128"/>
      <c r="E23" s="128"/>
      <c r="F23" s="128"/>
      <c r="G23" s="129"/>
      <c r="H23" s="9">
        <v>0.4479166666666667</v>
      </c>
      <c r="I23" s="117"/>
      <c r="J23" s="99"/>
      <c r="K23" s="99"/>
      <c r="L23" s="10">
        <v>0.642361111111111</v>
      </c>
      <c r="M23" s="169" t="s">
        <v>46</v>
      </c>
      <c r="N23" s="99"/>
      <c r="O23" s="99"/>
      <c r="P23" s="99"/>
      <c r="Q23" s="99"/>
      <c r="R23" s="99"/>
      <c r="S23" s="96"/>
      <c r="T23" s="115"/>
      <c r="U23" s="167"/>
      <c r="V23" s="34"/>
    </row>
    <row r="24" spans="1:22" ht="14.25" thickBot="1">
      <c r="A24" s="130"/>
      <c r="B24" s="131"/>
      <c r="C24" s="131"/>
      <c r="D24" s="131"/>
      <c r="E24" s="131"/>
      <c r="F24" s="131"/>
      <c r="G24" s="132"/>
      <c r="H24" s="2">
        <f>H23-H22</f>
        <v>0.01388888888888895</v>
      </c>
      <c r="I24" s="118"/>
      <c r="J24" s="100"/>
      <c r="K24" s="100"/>
      <c r="L24" s="2">
        <f>L23-L22</f>
        <v>0.02083333333333326</v>
      </c>
      <c r="M24" s="170"/>
      <c r="N24" s="100"/>
      <c r="O24" s="100"/>
      <c r="P24" s="100"/>
      <c r="Q24" s="100"/>
      <c r="R24" s="100"/>
      <c r="S24" s="97"/>
      <c r="T24" s="116"/>
      <c r="U24" s="168"/>
      <c r="V24" s="34"/>
    </row>
    <row r="25" spans="1:22" ht="13.5">
      <c r="A25" s="124" t="s">
        <v>42</v>
      </c>
      <c r="B25" s="125"/>
      <c r="C25" s="125"/>
      <c r="D25" s="125"/>
      <c r="E25" s="125"/>
      <c r="F25" s="125"/>
      <c r="G25" s="126"/>
      <c r="H25" s="11">
        <v>0.3020833333333333</v>
      </c>
      <c r="I25" s="12">
        <f>H27-H25</f>
        <v>0.11458333333333337</v>
      </c>
      <c r="J25" s="98">
        <f>I25/"01:00:00"</f>
        <v>2.750000000000001</v>
      </c>
      <c r="K25" s="98" t="e">
        <f>#REF!/"01:00:00"</f>
        <v>#REF!</v>
      </c>
      <c r="L25" s="5">
        <f>H27+TIME(0,40,0)</f>
        <v>0.4444444444444445</v>
      </c>
      <c r="M25" s="4">
        <f>L26-L25</f>
        <v>0.11458333333333331</v>
      </c>
      <c r="N25" s="98">
        <f>M25/"01:00:00"</f>
        <v>2.7499999999999996</v>
      </c>
      <c r="O25" s="98" t="e">
        <f>#REF!/"01:00:00"</f>
        <v>#REF!</v>
      </c>
      <c r="P25" s="98" t="e">
        <f>#REF!/"01:00:00"</f>
        <v>#REF!</v>
      </c>
      <c r="Q25" s="98" t="e">
        <f>#REF!/"01:00:00"</f>
        <v>#REF!</v>
      </c>
      <c r="R25" s="98" t="e">
        <f>#REF!/"01:00:00"</f>
        <v>#REF!</v>
      </c>
      <c r="S25" s="107">
        <f>I25+M25</f>
        <v>0.22916666666666669</v>
      </c>
      <c r="T25" s="114">
        <f>60/U25</f>
        <v>10.909090909090907</v>
      </c>
      <c r="U25" s="166">
        <f>S25/"01:00:00"</f>
        <v>5.500000000000001</v>
      </c>
      <c r="V25" s="34"/>
    </row>
    <row r="26" spans="1:22" ht="13.5">
      <c r="A26" s="127"/>
      <c r="B26" s="128"/>
      <c r="C26" s="128"/>
      <c r="D26" s="128"/>
      <c r="E26" s="128"/>
      <c r="F26" s="128"/>
      <c r="G26" s="129"/>
      <c r="H26" s="6">
        <v>0.40277777777777773</v>
      </c>
      <c r="I26" s="7">
        <f>30/J25</f>
        <v>10.909090909090905</v>
      </c>
      <c r="J26" s="99"/>
      <c r="K26" s="99"/>
      <c r="L26" s="51">
        <v>0.5590277777777778</v>
      </c>
      <c r="M26" s="7">
        <f>30/N25</f>
        <v>10.90909090909091</v>
      </c>
      <c r="N26" s="99"/>
      <c r="O26" s="99"/>
      <c r="P26" s="99"/>
      <c r="Q26" s="99"/>
      <c r="R26" s="99"/>
      <c r="S26" s="96"/>
      <c r="T26" s="115"/>
      <c r="U26" s="167"/>
      <c r="V26" s="34"/>
    </row>
    <row r="27" spans="1:22" ht="13.5">
      <c r="A27" s="127"/>
      <c r="B27" s="128"/>
      <c r="C27" s="128"/>
      <c r="D27" s="128"/>
      <c r="E27" s="128"/>
      <c r="F27" s="128"/>
      <c r="G27" s="129"/>
      <c r="H27" s="9">
        <v>0.4166666666666667</v>
      </c>
      <c r="I27" s="117"/>
      <c r="J27" s="99"/>
      <c r="K27" s="99"/>
      <c r="L27" s="10">
        <v>0.579861111111111</v>
      </c>
      <c r="M27" s="117"/>
      <c r="N27" s="99"/>
      <c r="O27" s="99"/>
      <c r="P27" s="99"/>
      <c r="Q27" s="99"/>
      <c r="R27" s="99"/>
      <c r="S27" s="96"/>
      <c r="T27" s="115"/>
      <c r="U27" s="167"/>
      <c r="V27" s="34"/>
    </row>
    <row r="28" spans="1:22" ht="14.25" thickBot="1">
      <c r="A28" s="130"/>
      <c r="B28" s="131"/>
      <c r="C28" s="131"/>
      <c r="D28" s="131"/>
      <c r="E28" s="131"/>
      <c r="F28" s="131"/>
      <c r="G28" s="132"/>
      <c r="H28" s="2">
        <f>H27-H26</f>
        <v>0.01388888888888895</v>
      </c>
      <c r="I28" s="118"/>
      <c r="J28" s="100"/>
      <c r="K28" s="100"/>
      <c r="L28" s="2">
        <f>L27-L26</f>
        <v>0.02083333333333326</v>
      </c>
      <c r="M28" s="118"/>
      <c r="N28" s="100"/>
      <c r="O28" s="100"/>
      <c r="P28" s="100"/>
      <c r="Q28" s="100"/>
      <c r="R28" s="100"/>
      <c r="S28" s="97"/>
      <c r="T28" s="116"/>
      <c r="U28" s="168"/>
      <c r="V28" s="34"/>
    </row>
    <row r="29" spans="7:9" ht="13.5">
      <c r="G29" t="s">
        <v>51</v>
      </c>
      <c r="I29" s="46">
        <v>0.027777777777777776</v>
      </c>
    </row>
  </sheetData>
  <mergeCells count="113">
    <mergeCell ref="E18:F18"/>
    <mergeCell ref="E19:F19"/>
    <mergeCell ref="C4:D4"/>
    <mergeCell ref="C5:D7"/>
    <mergeCell ref="A17:A20"/>
    <mergeCell ref="B17:B20"/>
    <mergeCell ref="C17:D17"/>
    <mergeCell ref="C18:D19"/>
    <mergeCell ref="T3:V3"/>
    <mergeCell ref="V10:V12"/>
    <mergeCell ref="P17:P20"/>
    <mergeCell ref="Q17:Q20"/>
    <mergeCell ref="R17:R20"/>
    <mergeCell ref="S17:S20"/>
    <mergeCell ref="T17:T20"/>
    <mergeCell ref="T7:T8"/>
    <mergeCell ref="U13:U16"/>
    <mergeCell ref="S13:S16"/>
    <mergeCell ref="N21:N24"/>
    <mergeCell ref="T21:T24"/>
    <mergeCell ref="U17:U20"/>
    <mergeCell ref="I19:I20"/>
    <mergeCell ref="N17:N20"/>
    <mergeCell ref="O17:O20"/>
    <mergeCell ref="M19:M20"/>
    <mergeCell ref="A25:G28"/>
    <mergeCell ref="U21:U24"/>
    <mergeCell ref="P21:P24"/>
    <mergeCell ref="Q21:Q24"/>
    <mergeCell ref="R21:R24"/>
    <mergeCell ref="I23:I24"/>
    <mergeCell ref="J21:J24"/>
    <mergeCell ref="K21:K24"/>
    <mergeCell ref="A21:G24"/>
    <mergeCell ref="S21:S24"/>
    <mergeCell ref="G4:G7"/>
    <mergeCell ref="H4:I4"/>
    <mergeCell ref="A1:E2"/>
    <mergeCell ref="A4:A8"/>
    <mergeCell ref="B4:B8"/>
    <mergeCell ref="C8:D8"/>
    <mergeCell ref="F2:M2"/>
    <mergeCell ref="E5:F6"/>
    <mergeCell ref="E7:F7"/>
    <mergeCell ref="A3:S3"/>
    <mergeCell ref="P25:P28"/>
    <mergeCell ref="Q25:Q28"/>
    <mergeCell ref="M23:M24"/>
    <mergeCell ref="U25:U28"/>
    <mergeCell ref="R25:R28"/>
    <mergeCell ref="S25:S28"/>
    <mergeCell ref="T25:T28"/>
    <mergeCell ref="N25:N28"/>
    <mergeCell ref="O25:O28"/>
    <mergeCell ref="O21:O24"/>
    <mergeCell ref="M15:M16"/>
    <mergeCell ref="J13:J16"/>
    <mergeCell ref="J17:J20"/>
    <mergeCell ref="K17:K20"/>
    <mergeCell ref="K13:K16"/>
    <mergeCell ref="I27:I28"/>
    <mergeCell ref="M27:M28"/>
    <mergeCell ref="J25:J28"/>
    <mergeCell ref="K25:K28"/>
    <mergeCell ref="S4:S6"/>
    <mergeCell ref="T4:T6"/>
    <mergeCell ref="S7:S8"/>
    <mergeCell ref="M7:M8"/>
    <mergeCell ref="N13:N16"/>
    <mergeCell ref="Q13:Q16"/>
    <mergeCell ref="O13:O16"/>
    <mergeCell ref="V4:V8"/>
    <mergeCell ref="T13:T16"/>
    <mergeCell ref="P9:P12"/>
    <mergeCell ref="O9:O12"/>
    <mergeCell ref="R13:R16"/>
    <mergeCell ref="U9:U12"/>
    <mergeCell ref="P13:P16"/>
    <mergeCell ref="A13:A16"/>
    <mergeCell ref="B13:B16"/>
    <mergeCell ref="E15:F15"/>
    <mergeCell ref="C16:D16"/>
    <mergeCell ref="C14:D15"/>
    <mergeCell ref="C13:D13"/>
    <mergeCell ref="A9:A12"/>
    <mergeCell ref="B9:B12"/>
    <mergeCell ref="C9:D9"/>
    <mergeCell ref="C10:D11"/>
    <mergeCell ref="C12:D12"/>
    <mergeCell ref="F1:M1"/>
    <mergeCell ref="E10:F10"/>
    <mergeCell ref="E11:F11"/>
    <mergeCell ref="C20:D20"/>
    <mergeCell ref="E14:F14"/>
    <mergeCell ref="I11:I12"/>
    <mergeCell ref="G9:G12"/>
    <mergeCell ref="I7:I8"/>
    <mergeCell ref="L4:M4"/>
    <mergeCell ref="I15:I16"/>
    <mergeCell ref="V17:V20"/>
    <mergeCell ref="N9:N12"/>
    <mergeCell ref="K9:K12"/>
    <mergeCell ref="J9:J12"/>
    <mergeCell ref="V13:V16"/>
    <mergeCell ref="T9:T12"/>
    <mergeCell ref="S9:S12"/>
    <mergeCell ref="R9:R12"/>
    <mergeCell ref="Q9:Q12"/>
    <mergeCell ref="M11:M12"/>
    <mergeCell ref="G13:G14"/>
    <mergeCell ref="G15:G16"/>
    <mergeCell ref="G17:G18"/>
    <mergeCell ref="G19:G20"/>
  </mergeCells>
  <printOptions/>
  <pageMargins left="0.7874015748031497" right="0" top="0.984251968503937" bottom="0" header="0.5118110236220472" footer="0.5118110236220472"/>
  <pageSetup horizontalDpi="400" verticalDpi="400" orientation="landscape" paperSize="9" r:id="rId2"/>
  <ignoredErrors>
    <ignoredError sqref="T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3" sqref="A3:O3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38" t="s">
        <v>23</v>
      </c>
      <c r="B1" s="138"/>
      <c r="C1" s="138"/>
      <c r="D1" s="138"/>
      <c r="E1" s="138"/>
      <c r="F1" s="140"/>
      <c r="G1" s="140"/>
      <c r="H1" s="140"/>
      <c r="I1" s="140"/>
      <c r="J1" s="140"/>
      <c r="K1" s="140"/>
      <c r="O1" s="13"/>
    </row>
    <row r="2" spans="1:16" ht="13.5">
      <c r="A2" s="138"/>
      <c r="B2" s="138"/>
      <c r="C2" s="138"/>
      <c r="D2" s="138"/>
      <c r="E2" s="138"/>
      <c r="F2" s="205" t="s">
        <v>88</v>
      </c>
      <c r="G2" s="205"/>
      <c r="H2" s="205"/>
      <c r="I2" s="205"/>
      <c r="J2" s="205"/>
      <c r="K2" s="205"/>
      <c r="L2" s="62" t="s">
        <v>60</v>
      </c>
      <c r="O2" s="85" t="s">
        <v>278</v>
      </c>
      <c r="P2" s="16" t="s">
        <v>65</v>
      </c>
    </row>
    <row r="3" spans="1:18" ht="18.75" customHeight="1" thickBot="1">
      <c r="A3" s="243" t="s">
        <v>145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0" t="s">
        <v>112</v>
      </c>
      <c r="Q3" s="240"/>
      <c r="R3" s="240"/>
    </row>
    <row r="4" spans="1:18" ht="13.5" customHeight="1">
      <c r="A4" s="101" t="s">
        <v>0</v>
      </c>
      <c r="B4" s="228" t="s">
        <v>4</v>
      </c>
      <c r="C4" s="133" t="s">
        <v>70</v>
      </c>
      <c r="D4" s="134"/>
      <c r="E4" s="40" t="s">
        <v>56</v>
      </c>
      <c r="F4" s="41" t="s">
        <v>57</v>
      </c>
      <c r="G4" s="155" t="s">
        <v>3</v>
      </c>
      <c r="H4" s="241" t="s">
        <v>20</v>
      </c>
      <c r="I4" s="242"/>
      <c r="J4" s="18"/>
      <c r="K4" s="153" t="s">
        <v>12</v>
      </c>
      <c r="L4" s="154"/>
      <c r="M4" s="19"/>
      <c r="N4" s="20"/>
      <c r="O4" s="107" t="s">
        <v>15</v>
      </c>
      <c r="P4" s="163" t="s">
        <v>17</v>
      </c>
      <c r="Q4" s="21"/>
      <c r="R4" s="159" t="s">
        <v>19</v>
      </c>
    </row>
    <row r="5" spans="1:18" s="14" customFormat="1" ht="14.25" customHeight="1">
      <c r="A5" s="102"/>
      <c r="B5" s="229"/>
      <c r="C5" s="151" t="s">
        <v>1</v>
      </c>
      <c r="D5" s="152"/>
      <c r="E5" s="151" t="s">
        <v>2</v>
      </c>
      <c r="F5" s="152"/>
      <c r="G5" s="156"/>
      <c r="H5" s="22" t="s">
        <v>5</v>
      </c>
      <c r="I5" s="23" t="s">
        <v>9</v>
      </c>
      <c r="J5" s="24"/>
      <c r="K5" s="22" t="s">
        <v>13</v>
      </c>
      <c r="L5" s="23" t="s">
        <v>9</v>
      </c>
      <c r="M5" s="24"/>
      <c r="N5" s="25"/>
      <c r="O5" s="96"/>
      <c r="P5" s="164"/>
      <c r="Q5" s="26"/>
      <c r="R5" s="160"/>
    </row>
    <row r="6" spans="1:18" s="14" customFormat="1" ht="14.25" customHeight="1">
      <c r="A6" s="102"/>
      <c r="B6" s="229"/>
      <c r="C6" s="151"/>
      <c r="D6" s="152"/>
      <c r="E6" s="151"/>
      <c r="F6" s="152"/>
      <c r="G6" s="156"/>
      <c r="H6" s="22" t="s">
        <v>6</v>
      </c>
      <c r="I6" s="23" t="s">
        <v>10</v>
      </c>
      <c r="J6" s="24"/>
      <c r="K6" s="22" t="s">
        <v>14</v>
      </c>
      <c r="L6" s="23" t="s">
        <v>10</v>
      </c>
      <c r="M6" s="24"/>
      <c r="N6" s="25"/>
      <c r="O6" s="96"/>
      <c r="P6" s="164"/>
      <c r="Q6" s="26"/>
      <c r="R6" s="160"/>
    </row>
    <row r="7" spans="1:18" s="14" customFormat="1" ht="13.5">
      <c r="A7" s="102"/>
      <c r="B7" s="229"/>
      <c r="C7" s="151"/>
      <c r="D7" s="152"/>
      <c r="E7" s="151" t="s">
        <v>38</v>
      </c>
      <c r="F7" s="152"/>
      <c r="G7" s="156"/>
      <c r="H7" s="27" t="s">
        <v>7</v>
      </c>
      <c r="I7" s="157" t="s">
        <v>11</v>
      </c>
      <c r="J7" s="28"/>
      <c r="K7" s="27" t="s">
        <v>7</v>
      </c>
      <c r="L7" s="157" t="s">
        <v>11</v>
      </c>
      <c r="M7" s="24"/>
      <c r="N7" s="25"/>
      <c r="O7" s="96" t="s">
        <v>16</v>
      </c>
      <c r="P7" s="164" t="s">
        <v>18</v>
      </c>
      <c r="Q7" s="29"/>
      <c r="R7" s="161"/>
    </row>
    <row r="8" spans="1:18" s="14" customFormat="1" ht="14.25" thickBot="1">
      <c r="A8" s="93"/>
      <c r="B8" s="230"/>
      <c r="C8" s="146" t="s">
        <v>37</v>
      </c>
      <c r="D8" s="147"/>
      <c r="E8" s="35" t="s">
        <v>47</v>
      </c>
      <c r="F8" s="36" t="s">
        <v>48</v>
      </c>
      <c r="G8" s="42" t="s">
        <v>49</v>
      </c>
      <c r="H8" s="1" t="s">
        <v>8</v>
      </c>
      <c r="I8" s="158"/>
      <c r="J8" s="30"/>
      <c r="K8" s="1" t="s">
        <v>8</v>
      </c>
      <c r="L8" s="158"/>
      <c r="M8" s="30"/>
      <c r="N8" s="31"/>
      <c r="O8" s="97"/>
      <c r="P8" s="165"/>
      <c r="Q8" s="32"/>
      <c r="R8" s="162"/>
    </row>
    <row r="9" spans="1:18" s="14" customFormat="1" ht="13.5" customHeight="1">
      <c r="A9" s="101">
        <v>1</v>
      </c>
      <c r="B9" s="92">
        <v>107</v>
      </c>
      <c r="C9" s="110">
        <v>28006</v>
      </c>
      <c r="D9" s="111"/>
      <c r="E9" s="45"/>
      <c r="F9" s="43" t="s">
        <v>61</v>
      </c>
      <c r="G9" s="103" t="s">
        <v>221</v>
      </c>
      <c r="H9" s="3">
        <v>0.3125</v>
      </c>
      <c r="I9" s="4">
        <f>H11-H9</f>
        <v>0.0694791666666667</v>
      </c>
      <c r="J9" s="98">
        <f>I9/"01:00:00"</f>
        <v>1.6675000000000009</v>
      </c>
      <c r="K9" s="5">
        <f>H11+TIME(0,40,0)</f>
        <v>0.4097569444444445</v>
      </c>
      <c r="L9" s="4">
        <f>K10-K9</f>
        <v>0.0599884259259259</v>
      </c>
      <c r="M9" s="98">
        <f>L9/"01:00:00"</f>
        <v>1.4397222222222217</v>
      </c>
      <c r="N9" s="98" t="e">
        <f>#REF!/"01:00:00"</f>
        <v>#REF!</v>
      </c>
      <c r="O9" s="107">
        <f>I9+L9</f>
        <v>0.1294675925925926</v>
      </c>
      <c r="P9" s="114">
        <f>40/Q9</f>
        <v>12.873234400143035</v>
      </c>
      <c r="Q9" s="98">
        <f>O9/"01:00:00"</f>
        <v>3.1072222222222226</v>
      </c>
      <c r="R9" s="123" t="s">
        <v>277</v>
      </c>
    </row>
    <row r="10" spans="1:18" s="14" customFormat="1" ht="13.5">
      <c r="A10" s="102"/>
      <c r="B10" s="108"/>
      <c r="C10" s="112" t="s">
        <v>131</v>
      </c>
      <c r="D10" s="113"/>
      <c r="E10" s="112" t="s">
        <v>132</v>
      </c>
      <c r="F10" s="113"/>
      <c r="G10" s="104"/>
      <c r="H10" s="6">
        <v>0.3741435185185185</v>
      </c>
      <c r="I10" s="7">
        <f>20/J9</f>
        <v>11.994002998500743</v>
      </c>
      <c r="J10" s="99"/>
      <c r="K10" s="8">
        <v>0.4697453703703704</v>
      </c>
      <c r="L10" s="7">
        <f>20/M9</f>
        <v>13.891568589619917</v>
      </c>
      <c r="M10" s="99"/>
      <c r="N10" s="99"/>
      <c r="O10" s="96"/>
      <c r="P10" s="115"/>
      <c r="Q10" s="99"/>
      <c r="R10" s="121"/>
    </row>
    <row r="11" spans="1:18" s="14" customFormat="1" ht="13.5">
      <c r="A11" s="102"/>
      <c r="B11" s="108"/>
      <c r="C11" s="112"/>
      <c r="D11" s="113"/>
      <c r="E11" s="112" t="s">
        <v>133</v>
      </c>
      <c r="F11" s="113"/>
      <c r="G11" s="238" t="s">
        <v>222</v>
      </c>
      <c r="H11" s="9">
        <v>0.3819791666666667</v>
      </c>
      <c r="I11" s="117" t="s">
        <v>261</v>
      </c>
      <c r="J11" s="99"/>
      <c r="K11" s="10">
        <v>0.4878125</v>
      </c>
      <c r="L11" s="117" t="s">
        <v>275</v>
      </c>
      <c r="M11" s="99"/>
      <c r="N11" s="99"/>
      <c r="O11" s="96"/>
      <c r="P11" s="115"/>
      <c r="Q11" s="99"/>
      <c r="R11" s="121"/>
    </row>
    <row r="12" spans="1:18" s="14" customFormat="1" ht="14.25" thickBot="1">
      <c r="A12" s="93"/>
      <c r="B12" s="109"/>
      <c r="C12" s="94" t="s">
        <v>134</v>
      </c>
      <c r="D12" s="95"/>
      <c r="E12" s="35" t="s">
        <v>67</v>
      </c>
      <c r="F12" s="36">
        <v>2012</v>
      </c>
      <c r="G12" s="239"/>
      <c r="H12" s="2">
        <f>H11-H10</f>
        <v>0.007835648148148189</v>
      </c>
      <c r="I12" s="118"/>
      <c r="J12" s="100"/>
      <c r="K12" s="2">
        <f>K11-K10</f>
        <v>0.018067129629629586</v>
      </c>
      <c r="L12" s="118"/>
      <c r="M12" s="100"/>
      <c r="N12" s="100"/>
      <c r="O12" s="97"/>
      <c r="P12" s="116"/>
      <c r="Q12" s="100"/>
      <c r="R12" s="122"/>
    </row>
    <row r="13" spans="1:18" s="14" customFormat="1" ht="13.5" customHeight="1">
      <c r="A13" s="101">
        <v>1</v>
      </c>
      <c r="B13" s="92">
        <v>108</v>
      </c>
      <c r="C13" s="110">
        <v>27353</v>
      </c>
      <c r="D13" s="111"/>
      <c r="E13" s="45"/>
      <c r="F13" s="43" t="s">
        <v>61</v>
      </c>
      <c r="G13" s="103" t="s">
        <v>221</v>
      </c>
      <c r="H13" s="3">
        <v>0.3125</v>
      </c>
      <c r="I13" s="4">
        <f>H15-H13</f>
        <v>0.07072916666666668</v>
      </c>
      <c r="J13" s="98">
        <f>I13/"01:00:00"</f>
        <v>1.6975000000000002</v>
      </c>
      <c r="K13" s="5">
        <f>H15+TIME(0,40,0)</f>
        <v>0.41100694444444447</v>
      </c>
      <c r="L13" s="4">
        <f>K14-K13</f>
        <v>0.05971064814814814</v>
      </c>
      <c r="M13" s="98">
        <f>L13/"01:00:00"</f>
        <v>1.4330555555555553</v>
      </c>
      <c r="N13" s="98" t="e">
        <f>#REF!/"01:00:00"</f>
        <v>#REF!</v>
      </c>
      <c r="O13" s="107">
        <f>I13+L13</f>
        <v>0.13043981481481481</v>
      </c>
      <c r="P13" s="114">
        <f>40/Q13</f>
        <v>12.777284826974268</v>
      </c>
      <c r="Q13" s="98">
        <f>O13/"01:00:00"</f>
        <v>3.1305555555555555</v>
      </c>
      <c r="R13" s="123" t="s">
        <v>277</v>
      </c>
    </row>
    <row r="14" spans="1:18" s="14" customFormat="1" ht="13.5">
      <c r="A14" s="102"/>
      <c r="B14" s="108"/>
      <c r="C14" s="112" t="s">
        <v>129</v>
      </c>
      <c r="D14" s="113"/>
      <c r="E14" s="112" t="s">
        <v>211</v>
      </c>
      <c r="F14" s="113"/>
      <c r="G14" s="104"/>
      <c r="H14" s="6">
        <v>0.3742013888888889</v>
      </c>
      <c r="I14" s="7">
        <f>20/J13</f>
        <v>11.7820324005891</v>
      </c>
      <c r="J14" s="99"/>
      <c r="K14" s="8">
        <v>0.4707175925925926</v>
      </c>
      <c r="L14" s="7">
        <f>20/M13</f>
        <v>13.956193060670675</v>
      </c>
      <c r="M14" s="99"/>
      <c r="N14" s="99"/>
      <c r="O14" s="96"/>
      <c r="P14" s="115"/>
      <c r="Q14" s="99"/>
      <c r="R14" s="121"/>
    </row>
    <row r="15" spans="1:18" s="14" customFormat="1" ht="13.5">
      <c r="A15" s="102"/>
      <c r="B15" s="108"/>
      <c r="C15" s="112"/>
      <c r="D15" s="113"/>
      <c r="E15" s="112" t="s">
        <v>212</v>
      </c>
      <c r="F15" s="113"/>
      <c r="G15" s="238" t="s">
        <v>222</v>
      </c>
      <c r="H15" s="9">
        <v>0.3832291666666667</v>
      </c>
      <c r="I15" s="117" t="s">
        <v>262</v>
      </c>
      <c r="J15" s="99"/>
      <c r="K15" s="10">
        <v>0.48788194444444444</v>
      </c>
      <c r="L15" s="117" t="s">
        <v>276</v>
      </c>
      <c r="M15" s="99"/>
      <c r="N15" s="99"/>
      <c r="O15" s="96"/>
      <c r="P15" s="115"/>
      <c r="Q15" s="99"/>
      <c r="R15" s="121"/>
    </row>
    <row r="16" spans="1:18" s="14" customFormat="1" ht="14.25" thickBot="1">
      <c r="A16" s="93"/>
      <c r="B16" s="109"/>
      <c r="C16" s="94" t="s">
        <v>130</v>
      </c>
      <c r="D16" s="95"/>
      <c r="E16" s="35" t="s">
        <v>24</v>
      </c>
      <c r="F16" s="36">
        <v>2004</v>
      </c>
      <c r="G16" s="239"/>
      <c r="H16" s="2">
        <f>H15-H14</f>
        <v>0.009027777777777801</v>
      </c>
      <c r="I16" s="118"/>
      <c r="J16" s="100"/>
      <c r="K16" s="2">
        <f>K15-K14</f>
        <v>0.017164351851851833</v>
      </c>
      <c r="L16" s="118"/>
      <c r="M16" s="100"/>
      <c r="N16" s="100"/>
      <c r="O16" s="97"/>
      <c r="P16" s="116"/>
      <c r="Q16" s="100"/>
      <c r="R16" s="122"/>
    </row>
    <row r="17" spans="1:18" s="14" customFormat="1" ht="13.5" customHeight="1">
      <c r="A17" s="101">
        <v>1</v>
      </c>
      <c r="B17" s="92">
        <v>104</v>
      </c>
      <c r="C17" s="233">
        <v>29132</v>
      </c>
      <c r="D17" s="234"/>
      <c r="E17" s="58">
        <v>52929</v>
      </c>
      <c r="F17" s="57" t="s">
        <v>59</v>
      </c>
      <c r="G17" s="103" t="s">
        <v>215</v>
      </c>
      <c r="H17" s="3">
        <v>0.3125</v>
      </c>
      <c r="I17" s="4">
        <f>H19-H17</f>
        <v>0.07092592592592589</v>
      </c>
      <c r="J17" s="98">
        <f>I17/"01:00:00"</f>
        <v>1.7022222222222214</v>
      </c>
      <c r="K17" s="5">
        <f>H19+TIME(0,40,0)</f>
        <v>0.4112037037037037</v>
      </c>
      <c r="L17" s="4">
        <f>K18-K17</f>
        <v>0.05981481481481482</v>
      </c>
      <c r="M17" s="98">
        <f>L17/"01:00:00"</f>
        <v>1.4355555555555557</v>
      </c>
      <c r="N17" s="98" t="e">
        <f>#REF!/"01:00:00"</f>
        <v>#REF!</v>
      </c>
      <c r="O17" s="107">
        <f>I17+L17</f>
        <v>0.1307407407407407</v>
      </c>
      <c r="P17" s="114">
        <f>40/Q17</f>
        <v>12.747875354107652</v>
      </c>
      <c r="Q17" s="98">
        <f>O17/"01:00:00"</f>
        <v>3.137777777777777</v>
      </c>
      <c r="R17" s="123" t="s">
        <v>277</v>
      </c>
    </row>
    <row r="18" spans="1:18" s="14" customFormat="1" ht="13.5">
      <c r="A18" s="102"/>
      <c r="B18" s="108"/>
      <c r="C18" s="235" t="s">
        <v>75</v>
      </c>
      <c r="D18" s="236"/>
      <c r="E18" s="235" t="s">
        <v>206</v>
      </c>
      <c r="F18" s="236"/>
      <c r="G18" s="104"/>
      <c r="H18" s="6">
        <v>0.37417824074074074</v>
      </c>
      <c r="I18" s="7">
        <f>20/J17</f>
        <v>11.749347258485646</v>
      </c>
      <c r="J18" s="99"/>
      <c r="K18" s="8">
        <v>0.4710185185185185</v>
      </c>
      <c r="L18" s="7">
        <f>20/M17</f>
        <v>13.93188854489164</v>
      </c>
      <c r="M18" s="99"/>
      <c r="N18" s="99"/>
      <c r="O18" s="96"/>
      <c r="P18" s="115"/>
      <c r="Q18" s="99"/>
      <c r="R18" s="121"/>
    </row>
    <row r="19" spans="1:18" s="14" customFormat="1" ht="13.5">
      <c r="A19" s="102"/>
      <c r="B19" s="108"/>
      <c r="C19" s="235"/>
      <c r="D19" s="236"/>
      <c r="E19" s="235" t="s">
        <v>207</v>
      </c>
      <c r="F19" s="236"/>
      <c r="G19" s="238" t="s">
        <v>216</v>
      </c>
      <c r="H19" s="9">
        <v>0.3834259259259259</v>
      </c>
      <c r="I19" s="117" t="s">
        <v>257</v>
      </c>
      <c r="J19" s="99"/>
      <c r="K19" s="10">
        <v>0.4889467592592593</v>
      </c>
      <c r="L19" s="117" t="s">
        <v>257</v>
      </c>
      <c r="M19" s="99"/>
      <c r="N19" s="99"/>
      <c r="O19" s="96"/>
      <c r="P19" s="115"/>
      <c r="Q19" s="99"/>
      <c r="R19" s="121"/>
    </row>
    <row r="20" spans="1:18" s="14" customFormat="1" ht="14.25" thickBot="1">
      <c r="A20" s="93"/>
      <c r="B20" s="109"/>
      <c r="C20" s="208" t="s">
        <v>76</v>
      </c>
      <c r="D20" s="209"/>
      <c r="E20" s="59" t="s">
        <v>208</v>
      </c>
      <c r="F20" s="60">
        <v>2003</v>
      </c>
      <c r="G20" s="239"/>
      <c r="H20" s="2">
        <f>H19-H18</f>
        <v>0.00924768518518515</v>
      </c>
      <c r="I20" s="118"/>
      <c r="J20" s="100"/>
      <c r="K20" s="2">
        <f>K19-K18</f>
        <v>0.017928240740740786</v>
      </c>
      <c r="L20" s="118"/>
      <c r="M20" s="100"/>
      <c r="N20" s="100"/>
      <c r="O20" s="97"/>
      <c r="P20" s="116"/>
      <c r="Q20" s="100"/>
      <c r="R20" s="122"/>
    </row>
    <row r="21" spans="1:18" s="14" customFormat="1" ht="13.5" customHeight="1">
      <c r="A21" s="101">
        <v>1</v>
      </c>
      <c r="B21" s="92">
        <v>101</v>
      </c>
      <c r="C21" s="133">
        <v>28488</v>
      </c>
      <c r="D21" s="134"/>
      <c r="E21" s="40"/>
      <c r="F21" s="41" t="s">
        <v>61</v>
      </c>
      <c r="G21" s="103" t="s">
        <v>187</v>
      </c>
      <c r="H21" s="3">
        <v>0.3125</v>
      </c>
      <c r="I21" s="4">
        <f>H23-H21</f>
        <v>0.09627314814814819</v>
      </c>
      <c r="J21" s="98">
        <f>I21/"01:00:00"</f>
        <v>2.3105555555555566</v>
      </c>
      <c r="K21" s="5">
        <f>H23+TIME(0,40,0)</f>
        <v>0.436550925925926</v>
      </c>
      <c r="L21" s="4">
        <f>K22-K21</f>
        <v>0.08396990740740734</v>
      </c>
      <c r="M21" s="98">
        <f>L21/"01:00:00"</f>
        <v>2.015277777777776</v>
      </c>
      <c r="N21" s="98" t="e">
        <f>#REF!/"01:00:00"</f>
        <v>#REF!</v>
      </c>
      <c r="O21" s="107">
        <f>I21+L21</f>
        <v>0.18024305555555553</v>
      </c>
      <c r="P21" s="114">
        <f>40/Q21</f>
        <v>9.246773261413987</v>
      </c>
      <c r="Q21" s="98">
        <f>O21/"01:00:00"</f>
        <v>4.325833333333333</v>
      </c>
      <c r="R21" s="123" t="s">
        <v>277</v>
      </c>
    </row>
    <row r="22" spans="1:18" s="14" customFormat="1" ht="13.5">
      <c r="A22" s="102"/>
      <c r="B22" s="108"/>
      <c r="C22" s="112" t="s">
        <v>87</v>
      </c>
      <c r="D22" s="113"/>
      <c r="E22" s="112" t="s">
        <v>197</v>
      </c>
      <c r="F22" s="113"/>
      <c r="G22" s="104"/>
      <c r="H22" s="6">
        <v>0.4033333333333333</v>
      </c>
      <c r="I22" s="7">
        <f>20/J21</f>
        <v>8.655926905506128</v>
      </c>
      <c r="J22" s="99"/>
      <c r="K22" s="8">
        <v>0.5205208333333333</v>
      </c>
      <c r="L22" s="7">
        <f>20/M21</f>
        <v>9.924190213645769</v>
      </c>
      <c r="M22" s="99"/>
      <c r="N22" s="99"/>
      <c r="O22" s="96"/>
      <c r="P22" s="115"/>
      <c r="Q22" s="99"/>
      <c r="R22" s="121"/>
    </row>
    <row r="23" spans="1:18" s="14" customFormat="1" ht="13.5">
      <c r="A23" s="102"/>
      <c r="B23" s="108"/>
      <c r="C23" s="112"/>
      <c r="D23" s="113"/>
      <c r="E23" s="112" t="s">
        <v>198</v>
      </c>
      <c r="F23" s="113"/>
      <c r="G23" s="105" t="s">
        <v>188</v>
      </c>
      <c r="H23" s="9">
        <v>0.4087731481481482</v>
      </c>
      <c r="I23" s="117" t="s">
        <v>257</v>
      </c>
      <c r="J23" s="99"/>
      <c r="K23" s="10">
        <v>0.5329976851851852</v>
      </c>
      <c r="L23" s="117" t="s">
        <v>258</v>
      </c>
      <c r="M23" s="99"/>
      <c r="N23" s="99"/>
      <c r="O23" s="96"/>
      <c r="P23" s="115"/>
      <c r="Q23" s="99"/>
      <c r="R23" s="121"/>
    </row>
    <row r="24" spans="1:18" s="14" customFormat="1" ht="14.25" thickBot="1">
      <c r="A24" s="93"/>
      <c r="B24" s="109"/>
      <c r="C24" s="94" t="s">
        <v>109</v>
      </c>
      <c r="D24" s="95"/>
      <c r="E24" s="35" t="s">
        <v>199</v>
      </c>
      <c r="F24" s="36">
        <v>2011</v>
      </c>
      <c r="G24" s="106"/>
      <c r="H24" s="2">
        <f>H23-H22</f>
        <v>0.0054398148148148695</v>
      </c>
      <c r="I24" s="118"/>
      <c r="J24" s="100"/>
      <c r="K24" s="2">
        <f>K23-K22</f>
        <v>0.012476851851851878</v>
      </c>
      <c r="L24" s="118"/>
      <c r="M24" s="100"/>
      <c r="N24" s="100"/>
      <c r="O24" s="97"/>
      <c r="P24" s="116"/>
      <c r="Q24" s="100"/>
      <c r="R24" s="122"/>
    </row>
    <row r="25" spans="1:18" s="14" customFormat="1" ht="13.5" customHeight="1">
      <c r="A25" s="101">
        <v>1</v>
      </c>
      <c r="B25" s="92">
        <v>102</v>
      </c>
      <c r="C25" s="133">
        <v>28769</v>
      </c>
      <c r="D25" s="134"/>
      <c r="E25" s="40"/>
      <c r="F25" s="43" t="s">
        <v>200</v>
      </c>
      <c r="G25" s="103" t="s">
        <v>187</v>
      </c>
      <c r="H25" s="3">
        <v>0.3125</v>
      </c>
      <c r="I25" s="4">
        <f>H27-H25</f>
        <v>0.09606481481481483</v>
      </c>
      <c r="J25" s="98">
        <f>I25/"01:00:00"</f>
        <v>2.305555555555556</v>
      </c>
      <c r="K25" s="5">
        <f>H27+TIME(0,40,0)</f>
        <v>0.4363425925925926</v>
      </c>
      <c r="L25" s="4">
        <f>K26-K25</f>
        <v>0.08418981481481486</v>
      </c>
      <c r="M25" s="98">
        <f>L25/"01:00:00"</f>
        <v>2.0205555555555565</v>
      </c>
      <c r="N25" s="98" t="e">
        <f>#REF!/"01:00:00"</f>
        <v>#REF!</v>
      </c>
      <c r="O25" s="107">
        <f>I25+L25</f>
        <v>0.18025462962962968</v>
      </c>
      <c r="P25" s="114">
        <f>40/Q25</f>
        <v>9.246179529985872</v>
      </c>
      <c r="Q25" s="98">
        <f>O25/"01:00:00"</f>
        <v>4.326111111111112</v>
      </c>
      <c r="R25" s="123" t="s">
        <v>277</v>
      </c>
    </row>
    <row r="26" spans="1:18" s="14" customFormat="1" ht="13.5">
      <c r="A26" s="102"/>
      <c r="B26" s="108"/>
      <c r="C26" s="112" t="s">
        <v>94</v>
      </c>
      <c r="D26" s="113"/>
      <c r="E26" s="112" t="s">
        <v>201</v>
      </c>
      <c r="F26" s="113"/>
      <c r="G26" s="104"/>
      <c r="H26" s="6">
        <v>0.4033680555555556</v>
      </c>
      <c r="I26" s="7">
        <f>20/J25</f>
        <v>8.674698795180722</v>
      </c>
      <c r="J26" s="99"/>
      <c r="K26" s="8">
        <v>0.5205324074074075</v>
      </c>
      <c r="L26" s="7">
        <f>20/M25</f>
        <v>9.898267803134447</v>
      </c>
      <c r="M26" s="99"/>
      <c r="N26" s="99"/>
      <c r="O26" s="96"/>
      <c r="P26" s="115"/>
      <c r="Q26" s="99"/>
      <c r="R26" s="121"/>
    </row>
    <row r="27" spans="1:18" s="14" customFormat="1" ht="13.5">
      <c r="A27" s="102"/>
      <c r="B27" s="108"/>
      <c r="C27" s="112"/>
      <c r="D27" s="113"/>
      <c r="E27" s="112" t="s">
        <v>202</v>
      </c>
      <c r="F27" s="113"/>
      <c r="G27" s="105" t="s">
        <v>188</v>
      </c>
      <c r="H27" s="9">
        <v>0.4085648148148148</v>
      </c>
      <c r="I27" s="117" t="s">
        <v>257</v>
      </c>
      <c r="J27" s="99"/>
      <c r="K27" s="10">
        <v>0.5326157407407407</v>
      </c>
      <c r="L27" s="117" t="s">
        <v>257</v>
      </c>
      <c r="M27" s="99"/>
      <c r="N27" s="99"/>
      <c r="O27" s="96"/>
      <c r="P27" s="115"/>
      <c r="Q27" s="99"/>
      <c r="R27" s="121"/>
    </row>
    <row r="28" spans="1:18" s="14" customFormat="1" ht="15" customHeight="1" thickBot="1">
      <c r="A28" s="93"/>
      <c r="B28" s="109"/>
      <c r="C28" s="94" t="s">
        <v>95</v>
      </c>
      <c r="D28" s="95"/>
      <c r="E28" s="35" t="s">
        <v>96</v>
      </c>
      <c r="F28" s="36">
        <v>2011</v>
      </c>
      <c r="G28" s="106"/>
      <c r="H28" s="2">
        <f>H27-H26</f>
        <v>0.0051967592592592204</v>
      </c>
      <c r="I28" s="118"/>
      <c r="J28" s="100"/>
      <c r="K28" s="2">
        <f>K27-K26</f>
        <v>0.012083333333333224</v>
      </c>
      <c r="L28" s="118"/>
      <c r="M28" s="100"/>
      <c r="N28" s="100"/>
      <c r="O28" s="97"/>
      <c r="P28" s="116"/>
      <c r="Q28" s="100"/>
      <c r="R28" s="122"/>
    </row>
    <row r="29" spans="1:18" ht="13.5">
      <c r="A29" s="101">
        <v>1</v>
      </c>
      <c r="B29" s="92">
        <v>105</v>
      </c>
      <c r="C29" s="244">
        <v>14546</v>
      </c>
      <c r="D29" s="246"/>
      <c r="E29" s="45"/>
      <c r="F29" s="43" t="s">
        <v>77</v>
      </c>
      <c r="G29" s="103" t="s">
        <v>217</v>
      </c>
      <c r="H29" s="3">
        <v>0.3125</v>
      </c>
      <c r="I29" s="4">
        <f>H31-H29</f>
        <v>0.13368055555555558</v>
      </c>
      <c r="J29" s="98">
        <f>I29/"01:00:00"</f>
        <v>3.208333333333334</v>
      </c>
      <c r="K29" s="5">
        <f>H31+TIME(0,40,0)</f>
        <v>0.47395833333333337</v>
      </c>
      <c r="L29" s="4">
        <f>K30-K29</f>
        <v>0.06401620370370364</v>
      </c>
      <c r="M29" s="98">
        <f>L29/"01:00:00"</f>
        <v>1.5363888888888875</v>
      </c>
      <c r="N29" s="98" t="e">
        <f>#REF!/"01:00:00"</f>
        <v>#REF!</v>
      </c>
      <c r="O29" s="107">
        <f>I29+L29</f>
        <v>0.19769675925925922</v>
      </c>
      <c r="P29" s="114">
        <f>40/Q29</f>
        <v>8.430419764650782</v>
      </c>
      <c r="Q29" s="98">
        <f>O29/"01:00:00"</f>
        <v>4.744722222222221</v>
      </c>
      <c r="R29" s="123" t="s">
        <v>277</v>
      </c>
    </row>
    <row r="30" spans="1:18" ht="13.5">
      <c r="A30" s="102"/>
      <c r="B30" s="108"/>
      <c r="C30" s="235" t="s">
        <v>123</v>
      </c>
      <c r="D30" s="236"/>
      <c r="E30" s="112" t="s">
        <v>124</v>
      </c>
      <c r="F30" s="113"/>
      <c r="G30" s="104"/>
      <c r="H30" s="6">
        <v>0.4371064814814815</v>
      </c>
      <c r="I30" s="7">
        <f>20/J29</f>
        <v>6.233766233766232</v>
      </c>
      <c r="J30" s="99"/>
      <c r="K30" s="8">
        <v>0.537974537037037</v>
      </c>
      <c r="L30" s="7">
        <f>20/M29</f>
        <v>13.017537515819937</v>
      </c>
      <c r="M30" s="99"/>
      <c r="N30" s="99"/>
      <c r="O30" s="96"/>
      <c r="P30" s="115"/>
      <c r="Q30" s="99"/>
      <c r="R30" s="121"/>
    </row>
    <row r="31" spans="1:18" ht="13.5">
      <c r="A31" s="102"/>
      <c r="B31" s="108"/>
      <c r="C31" s="235"/>
      <c r="D31" s="236"/>
      <c r="E31" s="112" t="s">
        <v>125</v>
      </c>
      <c r="F31" s="113"/>
      <c r="G31" s="238" t="s">
        <v>218</v>
      </c>
      <c r="H31" s="9">
        <v>0.4461805555555556</v>
      </c>
      <c r="I31" s="117" t="s">
        <v>259</v>
      </c>
      <c r="J31" s="99"/>
      <c r="K31" s="10">
        <v>0.5528472222222222</v>
      </c>
      <c r="L31" s="117" t="s">
        <v>273</v>
      </c>
      <c r="M31" s="99"/>
      <c r="N31" s="99"/>
      <c r="O31" s="96"/>
      <c r="P31" s="115"/>
      <c r="Q31" s="99"/>
      <c r="R31" s="121"/>
    </row>
    <row r="32" spans="1:18" ht="14.25" thickBot="1">
      <c r="A32" s="93"/>
      <c r="B32" s="109"/>
      <c r="C32" s="247" t="s">
        <v>126</v>
      </c>
      <c r="D32" s="248"/>
      <c r="E32" s="35" t="s">
        <v>127</v>
      </c>
      <c r="F32" s="36">
        <v>2002</v>
      </c>
      <c r="G32" s="239"/>
      <c r="H32" s="2">
        <f>H31-H30</f>
        <v>0.009074074074074068</v>
      </c>
      <c r="I32" s="118"/>
      <c r="J32" s="100"/>
      <c r="K32" s="2">
        <f>K31-K30</f>
        <v>0.014872685185185142</v>
      </c>
      <c r="L32" s="118"/>
      <c r="M32" s="100"/>
      <c r="N32" s="100"/>
      <c r="O32" s="97"/>
      <c r="P32" s="116"/>
      <c r="Q32" s="100"/>
      <c r="R32" s="122"/>
    </row>
    <row r="33" spans="1:18" ht="13.5">
      <c r="A33" s="101">
        <v>1</v>
      </c>
      <c r="B33" s="92">
        <v>103</v>
      </c>
      <c r="C33" s="133"/>
      <c r="D33" s="134"/>
      <c r="E33" s="45"/>
      <c r="F33" s="43" t="s">
        <v>203</v>
      </c>
      <c r="G33" s="237" t="s">
        <v>213</v>
      </c>
      <c r="H33" s="3">
        <v>0.3125</v>
      </c>
      <c r="I33" s="4">
        <f>H35-H33</f>
        <v>0.13064814814814812</v>
      </c>
      <c r="J33" s="98">
        <f>I33/"01:00:00"</f>
        <v>3.135555555555555</v>
      </c>
      <c r="K33" s="5">
        <f>H35+TIME(0,40,0)</f>
        <v>0.4709259259259259</v>
      </c>
      <c r="L33" s="4">
        <f>K34-K33</f>
        <v>0.06924768518518526</v>
      </c>
      <c r="M33" s="98">
        <f>L33/"01:00:00"</f>
        <v>1.6619444444444462</v>
      </c>
      <c r="N33" s="98" t="e">
        <f>#REF!/"01:00:00"</f>
        <v>#REF!</v>
      </c>
      <c r="O33" s="107">
        <f>I33+L33</f>
        <v>0.19989583333333338</v>
      </c>
      <c r="P33" s="114">
        <f>40/Q33</f>
        <v>8.337675872850442</v>
      </c>
      <c r="Q33" s="98">
        <f>O33/"01:00:00"</f>
        <v>4.797500000000001</v>
      </c>
      <c r="R33" s="123" t="s">
        <v>277</v>
      </c>
    </row>
    <row r="34" spans="1:18" ht="13.5">
      <c r="A34" s="102"/>
      <c r="B34" s="108"/>
      <c r="C34" s="112" t="s">
        <v>97</v>
      </c>
      <c r="D34" s="113"/>
      <c r="E34" s="112" t="s">
        <v>204</v>
      </c>
      <c r="F34" s="113"/>
      <c r="G34" s="238"/>
      <c r="H34" s="6">
        <v>0.43368055555555557</v>
      </c>
      <c r="I34" s="7">
        <f>20/J33</f>
        <v>6.378454996456415</v>
      </c>
      <c r="J34" s="99"/>
      <c r="K34" s="8">
        <v>0.5401736111111112</v>
      </c>
      <c r="L34" s="7">
        <f>20/M33</f>
        <v>12.034096607053305</v>
      </c>
      <c r="M34" s="99"/>
      <c r="N34" s="99"/>
      <c r="O34" s="96"/>
      <c r="P34" s="115"/>
      <c r="Q34" s="99"/>
      <c r="R34" s="121"/>
    </row>
    <row r="35" spans="1:18" ht="13.5">
      <c r="A35" s="102"/>
      <c r="B35" s="108"/>
      <c r="C35" s="112"/>
      <c r="D35" s="113"/>
      <c r="E35" s="112" t="s">
        <v>205</v>
      </c>
      <c r="F35" s="113"/>
      <c r="G35" s="238" t="s">
        <v>214</v>
      </c>
      <c r="H35" s="9">
        <v>0.4431481481481481</v>
      </c>
      <c r="I35" s="117" t="s">
        <v>258</v>
      </c>
      <c r="J35" s="99"/>
      <c r="K35" s="10">
        <v>0.5551273148148148</v>
      </c>
      <c r="L35" s="117" t="s">
        <v>258</v>
      </c>
      <c r="M35" s="99"/>
      <c r="N35" s="99"/>
      <c r="O35" s="96"/>
      <c r="P35" s="115"/>
      <c r="Q35" s="99"/>
      <c r="R35" s="121"/>
    </row>
    <row r="36" spans="1:18" ht="14.25" thickBot="1">
      <c r="A36" s="93"/>
      <c r="B36" s="109"/>
      <c r="C36" s="94" t="s">
        <v>98</v>
      </c>
      <c r="D36" s="95"/>
      <c r="E36" s="35" t="s">
        <v>24</v>
      </c>
      <c r="F36" s="36">
        <v>2008</v>
      </c>
      <c r="G36" s="239"/>
      <c r="H36" s="2">
        <f>H35-H34</f>
        <v>0.009467592592592555</v>
      </c>
      <c r="I36" s="118"/>
      <c r="J36" s="100"/>
      <c r="K36" s="2">
        <f>K35-K34</f>
        <v>0.014953703703703636</v>
      </c>
      <c r="L36" s="118"/>
      <c r="M36" s="100"/>
      <c r="N36" s="100"/>
      <c r="O36" s="97"/>
      <c r="P36" s="116"/>
      <c r="Q36" s="100"/>
      <c r="R36" s="122"/>
    </row>
    <row r="37" spans="1:18" ht="13.5">
      <c r="A37" s="101">
        <v>1</v>
      </c>
      <c r="B37" s="92">
        <v>106</v>
      </c>
      <c r="C37" s="244">
        <v>21867</v>
      </c>
      <c r="D37" s="125"/>
      <c r="E37" s="58"/>
      <c r="F37" s="57" t="s">
        <v>128</v>
      </c>
      <c r="G37" s="103" t="s">
        <v>219</v>
      </c>
      <c r="H37" s="3">
        <v>0.3125</v>
      </c>
      <c r="I37" s="4">
        <f>H39-H37</f>
        <v>0.1278125</v>
      </c>
      <c r="J37" s="98">
        <f>I37/"01:00:00"</f>
        <v>3.0675</v>
      </c>
      <c r="K37" s="5">
        <f>H39+TIME(0,40,0)</f>
        <v>0.4680902777777778</v>
      </c>
      <c r="L37" s="4">
        <f>K38-K37</f>
        <v>0.07390046296296293</v>
      </c>
      <c r="M37" s="98">
        <f>L37/"01:00:00"</f>
        <v>1.7736111111111104</v>
      </c>
      <c r="N37" s="98" t="e">
        <f>#REF!/"01:00:00"</f>
        <v>#REF!</v>
      </c>
      <c r="O37" s="107">
        <f>I37+L37</f>
        <v>0.20171296296296293</v>
      </c>
      <c r="P37" s="114">
        <f>40/Q37</f>
        <v>8.262565985770026</v>
      </c>
      <c r="Q37" s="98">
        <f>O37/"01:00:00"</f>
        <v>4.84111111111111</v>
      </c>
      <c r="R37" s="123" t="s">
        <v>277</v>
      </c>
    </row>
    <row r="38" spans="1:18" ht="13.5">
      <c r="A38" s="102"/>
      <c r="B38" s="108"/>
      <c r="C38" s="235" t="s">
        <v>78</v>
      </c>
      <c r="D38" s="245"/>
      <c r="E38" s="235" t="s">
        <v>209</v>
      </c>
      <c r="F38" s="236"/>
      <c r="G38" s="104"/>
      <c r="H38" s="6">
        <v>0.43267361111111113</v>
      </c>
      <c r="I38" s="7">
        <f>20/J37</f>
        <v>6.519967400162999</v>
      </c>
      <c r="J38" s="99"/>
      <c r="K38" s="8">
        <v>0.5419907407407407</v>
      </c>
      <c r="L38" s="7">
        <f>20/M37</f>
        <v>11.27642913077526</v>
      </c>
      <c r="M38" s="99"/>
      <c r="N38" s="99"/>
      <c r="O38" s="96"/>
      <c r="P38" s="115"/>
      <c r="Q38" s="99"/>
      <c r="R38" s="121"/>
    </row>
    <row r="39" spans="1:18" ht="13.5">
      <c r="A39" s="102"/>
      <c r="B39" s="108"/>
      <c r="C39" s="235"/>
      <c r="D39" s="245"/>
      <c r="E39" s="235" t="s">
        <v>210</v>
      </c>
      <c r="F39" s="236"/>
      <c r="G39" s="238" t="s">
        <v>220</v>
      </c>
      <c r="H39" s="9">
        <v>0.4403125</v>
      </c>
      <c r="I39" s="117" t="s">
        <v>260</v>
      </c>
      <c r="J39" s="99"/>
      <c r="K39" s="10">
        <v>0.5543287037037037</v>
      </c>
      <c r="L39" s="117" t="s">
        <v>274</v>
      </c>
      <c r="M39" s="99"/>
      <c r="N39" s="99"/>
      <c r="O39" s="96"/>
      <c r="P39" s="115"/>
      <c r="Q39" s="99"/>
      <c r="R39" s="121"/>
    </row>
    <row r="40" spans="1:18" ht="14.25" thickBot="1">
      <c r="A40" s="93"/>
      <c r="B40" s="109"/>
      <c r="C40" s="94" t="s">
        <v>79</v>
      </c>
      <c r="D40" s="95"/>
      <c r="E40" s="47" t="s">
        <v>67</v>
      </c>
      <c r="F40" s="48">
        <v>2004</v>
      </c>
      <c r="G40" s="239"/>
      <c r="H40" s="2">
        <f>H39-H38</f>
        <v>0.007638888888888862</v>
      </c>
      <c r="I40" s="118"/>
      <c r="J40" s="100"/>
      <c r="K40" s="2">
        <f>K39-K38</f>
        <v>0.012337962962962967</v>
      </c>
      <c r="L40" s="118"/>
      <c r="M40" s="100"/>
      <c r="N40" s="100"/>
      <c r="O40" s="97"/>
      <c r="P40" s="116"/>
      <c r="Q40" s="100"/>
      <c r="R40" s="122"/>
    </row>
    <row r="41" spans="1:17" ht="13.5">
      <c r="A41" s="124" t="s">
        <v>44</v>
      </c>
      <c r="B41" s="125"/>
      <c r="C41" s="125"/>
      <c r="D41" s="125"/>
      <c r="E41" s="125"/>
      <c r="F41" s="125"/>
      <c r="G41" s="126"/>
      <c r="H41" s="3">
        <v>0.3125</v>
      </c>
      <c r="I41" s="4">
        <f>H43-H41</f>
        <v>0.10416666666666669</v>
      </c>
      <c r="J41" s="98">
        <f>I41/"01:00:00"</f>
        <v>2.5000000000000004</v>
      </c>
      <c r="K41" s="5">
        <f>H43+TIME(0,40,0)</f>
        <v>0.4444444444444445</v>
      </c>
      <c r="L41" s="4">
        <f>K42-K41</f>
        <v>0.10416666666666657</v>
      </c>
      <c r="M41" s="98">
        <f>L41/"01:00:00"</f>
        <v>2.499999999999998</v>
      </c>
      <c r="N41" s="98" t="e">
        <f>#REF!/"01:00:00"</f>
        <v>#REF!</v>
      </c>
      <c r="O41" s="107">
        <f>I41+L41</f>
        <v>0.20833333333333326</v>
      </c>
      <c r="P41" s="114">
        <f>40/Q41</f>
        <v>8.000000000000004</v>
      </c>
      <c r="Q41" s="98">
        <f>O41/"01:00:00"</f>
        <v>4.999999999999998</v>
      </c>
    </row>
    <row r="42" spans="1:17" ht="13.5">
      <c r="A42" s="127"/>
      <c r="B42" s="128"/>
      <c r="C42" s="128"/>
      <c r="D42" s="128"/>
      <c r="E42" s="128"/>
      <c r="F42" s="128"/>
      <c r="G42" s="129"/>
      <c r="H42" s="6">
        <v>0.40277777777777773</v>
      </c>
      <c r="I42" s="7">
        <f>20/J41</f>
        <v>7.999999999999998</v>
      </c>
      <c r="J42" s="99"/>
      <c r="K42" s="51">
        <v>0.548611111111111</v>
      </c>
      <c r="L42" s="7">
        <f>20/M41</f>
        <v>8.000000000000007</v>
      </c>
      <c r="M42" s="99"/>
      <c r="N42" s="99"/>
      <c r="O42" s="96"/>
      <c r="P42" s="115"/>
      <c r="Q42" s="99"/>
    </row>
    <row r="43" spans="1:17" ht="13.5">
      <c r="A43" s="127"/>
      <c r="B43" s="128"/>
      <c r="C43" s="128"/>
      <c r="D43" s="128"/>
      <c r="E43" s="128"/>
      <c r="F43" s="128"/>
      <c r="G43" s="129"/>
      <c r="H43" s="9">
        <v>0.4166666666666667</v>
      </c>
      <c r="I43" s="117"/>
      <c r="J43" s="99"/>
      <c r="K43" s="10">
        <v>0.5694444444444444</v>
      </c>
      <c r="L43" s="169" t="s">
        <v>46</v>
      </c>
      <c r="M43" s="99"/>
      <c r="N43" s="99"/>
      <c r="O43" s="96"/>
      <c r="P43" s="115"/>
      <c r="Q43" s="99"/>
    </row>
    <row r="44" spans="1:17" ht="14.25" thickBot="1">
      <c r="A44" s="130"/>
      <c r="B44" s="131"/>
      <c r="C44" s="131"/>
      <c r="D44" s="131"/>
      <c r="E44" s="131"/>
      <c r="F44" s="131"/>
      <c r="G44" s="132"/>
      <c r="H44" s="2">
        <f>H43-H42</f>
        <v>0.01388888888888895</v>
      </c>
      <c r="I44" s="118"/>
      <c r="J44" s="100"/>
      <c r="K44" s="2">
        <f>K43-K42</f>
        <v>0.02083333333333337</v>
      </c>
      <c r="L44" s="170"/>
      <c r="M44" s="100"/>
      <c r="N44" s="100"/>
      <c r="O44" s="97"/>
      <c r="P44" s="116"/>
      <c r="Q44" s="100"/>
    </row>
    <row r="45" spans="1:17" ht="13.5">
      <c r="A45" s="124" t="s">
        <v>45</v>
      </c>
      <c r="B45" s="125"/>
      <c r="C45" s="125"/>
      <c r="D45" s="125"/>
      <c r="E45" s="125"/>
      <c r="F45" s="125"/>
      <c r="G45" s="126"/>
      <c r="H45" s="3">
        <v>0.3125</v>
      </c>
      <c r="I45" s="4">
        <f>H47-H45</f>
        <v>0.0625</v>
      </c>
      <c r="J45" s="98">
        <f>I45/"01:00:00"</f>
        <v>1.5</v>
      </c>
      <c r="K45" s="5">
        <f>H47+TIME(0,40,0)</f>
        <v>0.4027777777777778</v>
      </c>
      <c r="L45" s="4">
        <f>K46-K45</f>
        <v>0.062499999999999944</v>
      </c>
      <c r="M45" s="98">
        <f>L45/"01:00:00"</f>
        <v>1.4999999999999987</v>
      </c>
      <c r="N45" s="98" t="e">
        <f>#REF!/"01:00:00"</f>
        <v>#REF!</v>
      </c>
      <c r="O45" s="107">
        <f>I45+L45</f>
        <v>0.12499999999999994</v>
      </c>
      <c r="P45" s="114">
        <f>40/Q45</f>
        <v>13.33333333333334</v>
      </c>
      <c r="Q45" s="98">
        <f>O45/"01:00:00"</f>
        <v>2.9999999999999987</v>
      </c>
    </row>
    <row r="46" spans="1:17" ht="13.5">
      <c r="A46" s="127"/>
      <c r="B46" s="128"/>
      <c r="C46" s="128"/>
      <c r="D46" s="128"/>
      <c r="E46" s="128"/>
      <c r="F46" s="128"/>
      <c r="G46" s="129"/>
      <c r="H46" s="6">
        <v>0.3611111111111111</v>
      </c>
      <c r="I46" s="7">
        <f>20/J45</f>
        <v>13.333333333333334</v>
      </c>
      <c r="J46" s="99"/>
      <c r="K46" s="51">
        <v>0.46527777777777773</v>
      </c>
      <c r="L46" s="7">
        <f>20/M45</f>
        <v>13.333333333333345</v>
      </c>
      <c r="M46" s="99"/>
      <c r="N46" s="99"/>
      <c r="O46" s="96"/>
      <c r="P46" s="115"/>
      <c r="Q46" s="99"/>
    </row>
    <row r="47" spans="1:17" ht="13.5">
      <c r="A47" s="127"/>
      <c r="B47" s="128"/>
      <c r="C47" s="128"/>
      <c r="D47" s="128"/>
      <c r="E47" s="128"/>
      <c r="F47" s="128"/>
      <c r="G47" s="129"/>
      <c r="H47" s="9">
        <v>0.375</v>
      </c>
      <c r="I47" s="117"/>
      <c r="J47" s="99"/>
      <c r="K47" s="10">
        <v>0.4861111111111111</v>
      </c>
      <c r="L47" s="117"/>
      <c r="M47" s="99"/>
      <c r="N47" s="99"/>
      <c r="O47" s="96"/>
      <c r="P47" s="115"/>
      <c r="Q47" s="99"/>
    </row>
    <row r="48" spans="1:17" ht="14.25" thickBot="1">
      <c r="A48" s="130"/>
      <c r="B48" s="131"/>
      <c r="C48" s="131"/>
      <c r="D48" s="131"/>
      <c r="E48" s="131"/>
      <c r="F48" s="131"/>
      <c r="G48" s="132"/>
      <c r="H48" s="2">
        <f>H47-H46</f>
        <v>0.013888888888888895</v>
      </c>
      <c r="I48" s="118"/>
      <c r="J48" s="100"/>
      <c r="K48" s="2">
        <f>K47-K46</f>
        <v>0.02083333333333337</v>
      </c>
      <c r="L48" s="118"/>
      <c r="M48" s="100"/>
      <c r="N48" s="100"/>
      <c r="O48" s="97"/>
      <c r="P48" s="116"/>
      <c r="Q48" s="100"/>
    </row>
    <row r="49" spans="7:9" ht="13.5">
      <c r="G49" t="s">
        <v>51</v>
      </c>
      <c r="I49" s="46">
        <v>0.027777777777777776</v>
      </c>
    </row>
  </sheetData>
  <sheetProtection/>
  <mergeCells count="184">
    <mergeCell ref="G27:G28"/>
    <mergeCell ref="A29:A32"/>
    <mergeCell ref="B29:B32"/>
    <mergeCell ref="C29:D29"/>
    <mergeCell ref="C30:D31"/>
    <mergeCell ref="E30:F30"/>
    <mergeCell ref="E31:F31"/>
    <mergeCell ref="C32:D32"/>
    <mergeCell ref="G29:G30"/>
    <mergeCell ref="G31:G32"/>
    <mergeCell ref="G37:G38"/>
    <mergeCell ref="G39:G40"/>
    <mergeCell ref="A25:A28"/>
    <mergeCell ref="B25:B28"/>
    <mergeCell ref="C25:D25"/>
    <mergeCell ref="C26:D27"/>
    <mergeCell ref="E26:F26"/>
    <mergeCell ref="E27:F27"/>
    <mergeCell ref="C28:D28"/>
    <mergeCell ref="G25:G26"/>
    <mergeCell ref="B37:B40"/>
    <mergeCell ref="C37:D37"/>
    <mergeCell ref="C38:D39"/>
    <mergeCell ref="E38:F38"/>
    <mergeCell ref="E39:F39"/>
    <mergeCell ref="C40:D40"/>
    <mergeCell ref="I31:I32"/>
    <mergeCell ref="L31:L32"/>
    <mergeCell ref="J29:J32"/>
    <mergeCell ref="M29:M32"/>
    <mergeCell ref="I27:I28"/>
    <mergeCell ref="L27:L28"/>
    <mergeCell ref="J25:J28"/>
    <mergeCell ref="M25:M28"/>
    <mergeCell ref="L39:L40"/>
    <mergeCell ref="J37:J40"/>
    <mergeCell ref="M37:M40"/>
    <mergeCell ref="P25:P28"/>
    <mergeCell ref="N25:N28"/>
    <mergeCell ref="O25:O28"/>
    <mergeCell ref="P29:P32"/>
    <mergeCell ref="N29:N32"/>
    <mergeCell ref="O29:O32"/>
    <mergeCell ref="N37:N40"/>
    <mergeCell ref="Q45:Q48"/>
    <mergeCell ref="P41:P44"/>
    <mergeCell ref="Q41:Q44"/>
    <mergeCell ref="N45:N48"/>
    <mergeCell ref="O45:O48"/>
    <mergeCell ref="N41:N44"/>
    <mergeCell ref="O41:O44"/>
    <mergeCell ref="A45:G48"/>
    <mergeCell ref="P45:P48"/>
    <mergeCell ref="I47:I48"/>
    <mergeCell ref="L47:L48"/>
    <mergeCell ref="J45:J48"/>
    <mergeCell ref="M45:M48"/>
    <mergeCell ref="O4:O6"/>
    <mergeCell ref="A41:G44"/>
    <mergeCell ref="I43:I44"/>
    <mergeCell ref="L43:L44"/>
    <mergeCell ref="J41:J44"/>
    <mergeCell ref="M41:M44"/>
    <mergeCell ref="C4:D4"/>
    <mergeCell ref="C5:D7"/>
    <mergeCell ref="A37:A40"/>
    <mergeCell ref="I39:I40"/>
    <mergeCell ref="A1:E2"/>
    <mergeCell ref="A4:A8"/>
    <mergeCell ref="B4:B8"/>
    <mergeCell ref="G4:G7"/>
    <mergeCell ref="C8:D8"/>
    <mergeCell ref="E5:F6"/>
    <mergeCell ref="F2:K2"/>
    <mergeCell ref="I7:I8"/>
    <mergeCell ref="F1:K1"/>
    <mergeCell ref="O7:O8"/>
    <mergeCell ref="P3:R3"/>
    <mergeCell ref="E7:F7"/>
    <mergeCell ref="R4:R8"/>
    <mergeCell ref="H4:I4"/>
    <mergeCell ref="P4:P6"/>
    <mergeCell ref="P7:P8"/>
    <mergeCell ref="L7:L8"/>
    <mergeCell ref="K4:L4"/>
    <mergeCell ref="A3:O3"/>
    <mergeCell ref="O37:O40"/>
    <mergeCell ref="P33:P36"/>
    <mergeCell ref="Q33:Q36"/>
    <mergeCell ref="R37:R40"/>
    <mergeCell ref="R33:R36"/>
    <mergeCell ref="R25:R28"/>
    <mergeCell ref="R29:R32"/>
    <mergeCell ref="P17:P20"/>
    <mergeCell ref="P37:P40"/>
    <mergeCell ref="Q37:Q40"/>
    <mergeCell ref="Q25:Q28"/>
    <mergeCell ref="Q29:Q32"/>
    <mergeCell ref="Q17:Q20"/>
    <mergeCell ref="R17:R20"/>
    <mergeCell ref="P21:P24"/>
    <mergeCell ref="A9:A12"/>
    <mergeCell ref="B9:B12"/>
    <mergeCell ref="C9:D9"/>
    <mergeCell ref="G9:G10"/>
    <mergeCell ref="J9:J12"/>
    <mergeCell ref="M9:M12"/>
    <mergeCell ref="N9:N12"/>
    <mergeCell ref="O9:O12"/>
    <mergeCell ref="P9:P12"/>
    <mergeCell ref="Q9:Q12"/>
    <mergeCell ref="R9:R12"/>
    <mergeCell ref="C10:D11"/>
    <mergeCell ref="E10:F10"/>
    <mergeCell ref="E11:F11"/>
    <mergeCell ref="G11:G12"/>
    <mergeCell ref="I11:I12"/>
    <mergeCell ref="L11:L12"/>
    <mergeCell ref="C12:D12"/>
    <mergeCell ref="A13:A16"/>
    <mergeCell ref="B13:B16"/>
    <mergeCell ref="C13:D13"/>
    <mergeCell ref="G13:G14"/>
    <mergeCell ref="J13:J16"/>
    <mergeCell ref="M13:M16"/>
    <mergeCell ref="N13:N16"/>
    <mergeCell ref="O13:O16"/>
    <mergeCell ref="P13:P16"/>
    <mergeCell ref="Q13:Q16"/>
    <mergeCell ref="R13:R16"/>
    <mergeCell ref="C14:D15"/>
    <mergeCell ref="E14:F14"/>
    <mergeCell ref="E15:F15"/>
    <mergeCell ref="G15:G16"/>
    <mergeCell ref="I15:I16"/>
    <mergeCell ref="L15:L16"/>
    <mergeCell ref="C16:D16"/>
    <mergeCell ref="M17:M20"/>
    <mergeCell ref="N17:N20"/>
    <mergeCell ref="O17:O20"/>
    <mergeCell ref="A17:A20"/>
    <mergeCell ref="B17:B20"/>
    <mergeCell ref="C17:D17"/>
    <mergeCell ref="G17:G18"/>
    <mergeCell ref="C18:D19"/>
    <mergeCell ref="E18:F18"/>
    <mergeCell ref="E19:F19"/>
    <mergeCell ref="G19:G20"/>
    <mergeCell ref="I19:I20"/>
    <mergeCell ref="L19:L20"/>
    <mergeCell ref="C20:D20"/>
    <mergeCell ref="J17:J20"/>
    <mergeCell ref="M21:M24"/>
    <mergeCell ref="N21:N24"/>
    <mergeCell ref="O21:O24"/>
    <mergeCell ref="A21:A24"/>
    <mergeCell ref="B21:B24"/>
    <mergeCell ref="C21:D21"/>
    <mergeCell ref="G21:G22"/>
    <mergeCell ref="Q21:Q24"/>
    <mergeCell ref="R21:R24"/>
    <mergeCell ref="C22:D23"/>
    <mergeCell ref="E22:F22"/>
    <mergeCell ref="E23:F23"/>
    <mergeCell ref="G23:G24"/>
    <mergeCell ref="I23:I24"/>
    <mergeCell ref="L23:L24"/>
    <mergeCell ref="C24:D24"/>
    <mergeCell ref="J21:J24"/>
    <mergeCell ref="N33:N36"/>
    <mergeCell ref="O33:O36"/>
    <mergeCell ref="A33:A36"/>
    <mergeCell ref="B33:B36"/>
    <mergeCell ref="C33:D33"/>
    <mergeCell ref="G33:G34"/>
    <mergeCell ref="C34:D35"/>
    <mergeCell ref="E34:F34"/>
    <mergeCell ref="E35:F35"/>
    <mergeCell ref="G35:G36"/>
    <mergeCell ref="M33:M36"/>
    <mergeCell ref="I35:I36"/>
    <mergeCell ref="L35:L36"/>
    <mergeCell ref="C36:D36"/>
    <mergeCell ref="J33:J36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138" t="s">
        <v>99</v>
      </c>
      <c r="B1" s="138"/>
      <c r="C1" s="138"/>
      <c r="D1" s="138"/>
      <c r="E1" s="138"/>
      <c r="I1" s="13"/>
      <c r="M1" s="13"/>
    </row>
    <row r="2" spans="1:22" ht="14.25">
      <c r="A2" s="138"/>
      <c r="B2" s="138"/>
      <c r="C2" s="138"/>
      <c r="D2" s="138"/>
      <c r="E2" s="138"/>
      <c r="F2" s="205" t="s">
        <v>113</v>
      </c>
      <c r="G2" s="205"/>
      <c r="H2" s="205"/>
      <c r="I2" s="205"/>
      <c r="J2" s="205"/>
      <c r="K2" s="64"/>
      <c r="L2" s="64"/>
      <c r="M2" s="61" t="s">
        <v>60</v>
      </c>
      <c r="N2" s="65">
        <v>100</v>
      </c>
      <c r="O2" s="64"/>
      <c r="P2" s="66" t="s">
        <v>62</v>
      </c>
      <c r="Q2" s="64"/>
      <c r="R2" s="64"/>
      <c r="S2" s="64"/>
      <c r="T2" s="64"/>
      <c r="U2" s="64"/>
      <c r="V2" s="14"/>
    </row>
    <row r="3" spans="1:16" ht="15" thickBot="1">
      <c r="A3" s="250" t="s">
        <v>144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49" t="s">
        <v>111</v>
      </c>
      <c r="O3" s="249"/>
      <c r="P3" s="249"/>
    </row>
    <row r="4" spans="1:16" ht="13.5" customHeight="1">
      <c r="A4" s="101" t="s">
        <v>100</v>
      </c>
      <c r="B4" s="228" t="s">
        <v>4</v>
      </c>
      <c r="C4" s="251" t="s">
        <v>1</v>
      </c>
      <c r="D4" s="252"/>
      <c r="E4" s="40" t="s">
        <v>101</v>
      </c>
      <c r="F4" s="41" t="s">
        <v>102</v>
      </c>
      <c r="G4" s="155" t="s">
        <v>3</v>
      </c>
      <c r="H4" s="18"/>
      <c r="I4" s="153" t="s">
        <v>103</v>
      </c>
      <c r="J4" s="154"/>
      <c r="K4" s="19"/>
      <c r="L4" s="20"/>
      <c r="M4" s="107" t="s">
        <v>15</v>
      </c>
      <c r="N4" s="163" t="s">
        <v>17</v>
      </c>
      <c r="O4" s="21"/>
      <c r="P4" s="159" t="s">
        <v>19</v>
      </c>
    </row>
    <row r="5" spans="1:16" s="14" customFormat="1" ht="14.25" customHeight="1">
      <c r="A5" s="102"/>
      <c r="B5" s="229"/>
      <c r="C5" s="112"/>
      <c r="D5" s="113"/>
      <c r="E5" s="151" t="s">
        <v>2</v>
      </c>
      <c r="F5" s="152"/>
      <c r="G5" s="156"/>
      <c r="H5" s="24"/>
      <c r="I5" s="22" t="s">
        <v>28</v>
      </c>
      <c r="J5" s="23" t="s">
        <v>29</v>
      </c>
      <c r="K5" s="24"/>
      <c r="L5" s="25"/>
      <c r="M5" s="96"/>
      <c r="N5" s="164"/>
      <c r="O5" s="26"/>
      <c r="P5" s="160"/>
    </row>
    <row r="6" spans="1:16" s="14" customFormat="1" ht="13.5">
      <c r="A6" s="102"/>
      <c r="B6" s="229"/>
      <c r="C6" s="112"/>
      <c r="D6" s="113"/>
      <c r="E6" s="151"/>
      <c r="F6" s="152"/>
      <c r="G6" s="156"/>
      <c r="H6" s="24"/>
      <c r="I6" s="22" t="s">
        <v>104</v>
      </c>
      <c r="J6" s="23" t="s">
        <v>32</v>
      </c>
      <c r="K6" s="24"/>
      <c r="L6" s="25"/>
      <c r="M6" s="96"/>
      <c r="N6" s="164"/>
      <c r="O6" s="26"/>
      <c r="P6" s="160"/>
    </row>
    <row r="7" spans="1:16" s="14" customFormat="1" ht="13.5">
      <c r="A7" s="102"/>
      <c r="B7" s="229"/>
      <c r="C7" s="112"/>
      <c r="D7" s="113"/>
      <c r="E7" s="151" t="s">
        <v>38</v>
      </c>
      <c r="F7" s="152"/>
      <c r="G7" s="156"/>
      <c r="H7" s="28"/>
      <c r="I7" s="27" t="s">
        <v>33</v>
      </c>
      <c r="J7" s="157" t="s">
        <v>34</v>
      </c>
      <c r="K7" s="28"/>
      <c r="L7" s="33"/>
      <c r="M7" s="96" t="s">
        <v>16</v>
      </c>
      <c r="N7" s="164" t="s">
        <v>18</v>
      </c>
      <c r="O7" s="29"/>
      <c r="P7" s="161"/>
    </row>
    <row r="8" spans="1:16" s="14" customFormat="1" ht="14.25" thickBot="1">
      <c r="A8" s="93"/>
      <c r="B8" s="230"/>
      <c r="C8" s="94" t="s">
        <v>37</v>
      </c>
      <c r="D8" s="95"/>
      <c r="E8" s="35" t="s">
        <v>47</v>
      </c>
      <c r="F8" s="36" t="s">
        <v>48</v>
      </c>
      <c r="G8" s="42" t="s">
        <v>49</v>
      </c>
      <c r="H8" s="30"/>
      <c r="I8" s="1" t="s">
        <v>39</v>
      </c>
      <c r="J8" s="158"/>
      <c r="K8" s="30"/>
      <c r="L8" s="31"/>
      <c r="M8" s="97"/>
      <c r="N8" s="165"/>
      <c r="O8" s="32"/>
      <c r="P8" s="162"/>
    </row>
    <row r="9" spans="1:16" s="14" customFormat="1" ht="13.5" customHeight="1">
      <c r="A9" s="101">
        <v>1</v>
      </c>
      <c r="B9" s="92">
        <v>111</v>
      </c>
      <c r="C9" s="110"/>
      <c r="D9" s="111"/>
      <c r="E9" s="40">
        <v>53148</v>
      </c>
      <c r="F9" s="43" t="s">
        <v>71</v>
      </c>
      <c r="G9" s="103" t="s">
        <v>187</v>
      </c>
      <c r="H9" s="13"/>
      <c r="I9" s="5">
        <v>0.3125</v>
      </c>
      <c r="J9" s="4">
        <f>I10-I9</f>
        <v>0.09082175925925928</v>
      </c>
      <c r="K9" s="98">
        <f>J9/"01:00:00"</f>
        <v>2.179722222222223</v>
      </c>
      <c r="L9" s="98" t="e">
        <f>#REF!/"01:00:00"</f>
        <v>#REF!</v>
      </c>
      <c r="M9" s="107">
        <f>J9</f>
        <v>0.09082175925925928</v>
      </c>
      <c r="N9" s="114">
        <f>20/O9</f>
        <v>9.175481075570278</v>
      </c>
      <c r="O9" s="98">
        <f>M9/"01:00:00"</f>
        <v>2.179722222222223</v>
      </c>
      <c r="P9" s="123" t="s">
        <v>272</v>
      </c>
    </row>
    <row r="10" spans="1:16" s="14" customFormat="1" ht="13.5">
      <c r="A10" s="102"/>
      <c r="B10" s="108"/>
      <c r="C10" s="112" t="s">
        <v>223</v>
      </c>
      <c r="D10" s="113"/>
      <c r="E10" s="112" t="s">
        <v>224</v>
      </c>
      <c r="F10" s="113"/>
      <c r="G10" s="104"/>
      <c r="H10" s="13"/>
      <c r="I10" s="8">
        <v>0.4033217592592593</v>
      </c>
      <c r="J10" s="7">
        <f>20/K9</f>
        <v>9.175481075570278</v>
      </c>
      <c r="K10" s="99"/>
      <c r="L10" s="99"/>
      <c r="M10" s="96"/>
      <c r="N10" s="115"/>
      <c r="O10" s="99"/>
      <c r="P10" s="121"/>
    </row>
    <row r="11" spans="1:16" s="14" customFormat="1" ht="13.5">
      <c r="A11" s="102"/>
      <c r="B11" s="108"/>
      <c r="C11" s="112"/>
      <c r="D11" s="113"/>
      <c r="E11" s="112" t="s">
        <v>225</v>
      </c>
      <c r="F11" s="113"/>
      <c r="G11" s="105" t="s">
        <v>188</v>
      </c>
      <c r="H11" s="13"/>
      <c r="I11" s="10">
        <v>0.41290509259259256</v>
      </c>
      <c r="J11" s="117" t="s">
        <v>266</v>
      </c>
      <c r="K11" s="99"/>
      <c r="L11" s="99"/>
      <c r="M11" s="96"/>
      <c r="N11" s="115"/>
      <c r="O11" s="99"/>
      <c r="P11" s="121"/>
    </row>
    <row r="12" spans="1:16" s="14" customFormat="1" ht="14.25" thickBot="1">
      <c r="A12" s="93"/>
      <c r="B12" s="109"/>
      <c r="C12" s="94" t="s">
        <v>226</v>
      </c>
      <c r="D12" s="95"/>
      <c r="E12" s="35" t="s">
        <v>67</v>
      </c>
      <c r="F12" s="36">
        <v>2002</v>
      </c>
      <c r="G12" s="106"/>
      <c r="H12" s="13"/>
      <c r="I12" s="2">
        <f>I11-I10</f>
        <v>0.009583333333333277</v>
      </c>
      <c r="J12" s="118"/>
      <c r="K12" s="100"/>
      <c r="L12" s="100"/>
      <c r="M12" s="97"/>
      <c r="N12" s="116"/>
      <c r="O12" s="100"/>
      <c r="P12" s="122"/>
    </row>
    <row r="13" spans="1:16" s="14" customFormat="1" ht="13.5" customHeight="1">
      <c r="A13" s="101">
        <v>1</v>
      </c>
      <c r="B13" s="92">
        <v>113</v>
      </c>
      <c r="C13" s="133"/>
      <c r="D13" s="134"/>
      <c r="E13" s="58"/>
      <c r="F13" s="57" t="s">
        <v>232</v>
      </c>
      <c r="G13" s="103" t="s">
        <v>215</v>
      </c>
      <c r="H13" s="13"/>
      <c r="I13" s="5">
        <v>0.3125</v>
      </c>
      <c r="J13" s="4">
        <f>I14-I13</f>
        <v>0.12011574074074072</v>
      </c>
      <c r="K13" s="98">
        <f>J13/"01:00:00"</f>
        <v>2.882777777777777</v>
      </c>
      <c r="L13" s="98" t="e">
        <f>#REF!/"01:00:00"</f>
        <v>#REF!</v>
      </c>
      <c r="M13" s="107">
        <f>J13</f>
        <v>0.12011574074074072</v>
      </c>
      <c r="N13" s="114">
        <f>20/O13</f>
        <v>6.937752938909233</v>
      </c>
      <c r="O13" s="98">
        <f>M13/"01:00:00"</f>
        <v>2.882777777777777</v>
      </c>
      <c r="P13" s="123" t="s">
        <v>272</v>
      </c>
    </row>
    <row r="14" spans="1:16" s="14" customFormat="1" ht="13.5">
      <c r="A14" s="102"/>
      <c r="B14" s="108"/>
      <c r="C14" s="112" t="s">
        <v>233</v>
      </c>
      <c r="D14" s="113"/>
      <c r="E14" s="235" t="s">
        <v>234</v>
      </c>
      <c r="F14" s="236"/>
      <c r="G14" s="104"/>
      <c r="H14" s="13"/>
      <c r="I14" s="8">
        <v>0.4326157407407407</v>
      </c>
      <c r="J14" s="7">
        <f>20/K13</f>
        <v>6.937752938909233</v>
      </c>
      <c r="K14" s="99"/>
      <c r="L14" s="99"/>
      <c r="M14" s="96"/>
      <c r="N14" s="115"/>
      <c r="O14" s="99"/>
      <c r="P14" s="121"/>
    </row>
    <row r="15" spans="1:16" s="14" customFormat="1" ht="13.5">
      <c r="A15" s="102"/>
      <c r="B15" s="108"/>
      <c r="C15" s="112"/>
      <c r="D15" s="113"/>
      <c r="E15" s="235" t="s">
        <v>235</v>
      </c>
      <c r="F15" s="236"/>
      <c r="G15" s="238" t="s">
        <v>216</v>
      </c>
      <c r="H15" s="13"/>
      <c r="I15" s="10">
        <v>0.4469675925925926</v>
      </c>
      <c r="J15" s="117" t="s">
        <v>268</v>
      </c>
      <c r="K15" s="99"/>
      <c r="L15" s="99"/>
      <c r="M15" s="96"/>
      <c r="N15" s="115"/>
      <c r="O15" s="99"/>
      <c r="P15" s="121"/>
    </row>
    <row r="16" spans="1:16" s="14" customFormat="1" ht="14.25" thickBot="1">
      <c r="A16" s="93"/>
      <c r="B16" s="109"/>
      <c r="C16" s="94" t="s">
        <v>236</v>
      </c>
      <c r="D16" s="95"/>
      <c r="E16" s="59" t="s">
        <v>24</v>
      </c>
      <c r="F16" s="60">
        <v>2005</v>
      </c>
      <c r="G16" s="239"/>
      <c r="H16" s="13"/>
      <c r="I16" s="2">
        <f>I15-I14</f>
        <v>0.014351851851851893</v>
      </c>
      <c r="J16" s="118"/>
      <c r="K16" s="100"/>
      <c r="L16" s="100"/>
      <c r="M16" s="97"/>
      <c r="N16" s="116"/>
      <c r="O16" s="100"/>
      <c r="P16" s="122"/>
    </row>
    <row r="17" spans="1:16" s="14" customFormat="1" ht="13.5" customHeight="1">
      <c r="A17" s="101">
        <v>1</v>
      </c>
      <c r="B17" s="92">
        <v>114</v>
      </c>
      <c r="C17" s="110"/>
      <c r="D17" s="111"/>
      <c r="E17" s="58"/>
      <c r="F17" s="57" t="s">
        <v>61</v>
      </c>
      <c r="G17" s="103" t="s">
        <v>219</v>
      </c>
      <c r="H17" s="13"/>
      <c r="I17" s="5">
        <v>0.3125</v>
      </c>
      <c r="J17" s="4">
        <f>I18-I17</f>
        <v>0.12021990740740746</v>
      </c>
      <c r="K17" s="98">
        <f>J17/"01:00:00"</f>
        <v>2.885277777777779</v>
      </c>
      <c r="L17" s="98" t="e">
        <f>#REF!/"01:00:00"</f>
        <v>#REF!</v>
      </c>
      <c r="M17" s="107">
        <f>J17</f>
        <v>0.12021990740740746</v>
      </c>
      <c r="N17" s="114">
        <f>20/O17</f>
        <v>6.931741600077016</v>
      </c>
      <c r="O17" s="98">
        <f>M17/"01:00:00"</f>
        <v>2.885277777777779</v>
      </c>
      <c r="P17" s="123" t="s">
        <v>272</v>
      </c>
    </row>
    <row r="18" spans="1:16" s="14" customFormat="1" ht="13.5">
      <c r="A18" s="102"/>
      <c r="B18" s="108"/>
      <c r="C18" s="112" t="s">
        <v>237</v>
      </c>
      <c r="D18" s="113"/>
      <c r="E18" s="235" t="s">
        <v>238</v>
      </c>
      <c r="F18" s="236"/>
      <c r="G18" s="104"/>
      <c r="H18" s="13"/>
      <c r="I18" s="8">
        <v>0.43271990740740746</v>
      </c>
      <c r="J18" s="7">
        <f>20/K17</f>
        <v>6.931741600077016</v>
      </c>
      <c r="K18" s="99"/>
      <c r="L18" s="99"/>
      <c r="M18" s="96"/>
      <c r="N18" s="115"/>
      <c r="O18" s="99"/>
      <c r="P18" s="121"/>
    </row>
    <row r="19" spans="1:16" s="14" customFormat="1" ht="13.5">
      <c r="A19" s="102"/>
      <c r="B19" s="108"/>
      <c r="C19" s="112"/>
      <c r="D19" s="113"/>
      <c r="E19" s="235" t="s">
        <v>239</v>
      </c>
      <c r="F19" s="236"/>
      <c r="G19" s="238" t="s">
        <v>220</v>
      </c>
      <c r="H19" s="13"/>
      <c r="I19" s="10">
        <v>0.44646990740740744</v>
      </c>
      <c r="J19" s="117" t="s">
        <v>269</v>
      </c>
      <c r="K19" s="99"/>
      <c r="L19" s="99"/>
      <c r="M19" s="96"/>
      <c r="N19" s="115"/>
      <c r="O19" s="99"/>
      <c r="P19" s="121"/>
    </row>
    <row r="20" spans="1:16" s="14" customFormat="1" ht="14.25" thickBot="1">
      <c r="A20" s="93"/>
      <c r="B20" s="109"/>
      <c r="C20" s="94" t="s">
        <v>240</v>
      </c>
      <c r="D20" s="95"/>
      <c r="E20" s="47" t="s">
        <v>150</v>
      </c>
      <c r="F20" s="48">
        <v>2003</v>
      </c>
      <c r="G20" s="239"/>
      <c r="H20" s="13"/>
      <c r="I20" s="2">
        <f>I19-I18</f>
        <v>0.013749999999999984</v>
      </c>
      <c r="J20" s="118"/>
      <c r="K20" s="100"/>
      <c r="L20" s="100"/>
      <c r="M20" s="97"/>
      <c r="N20" s="116"/>
      <c r="O20" s="100"/>
      <c r="P20" s="122"/>
    </row>
    <row r="21" spans="1:16" s="14" customFormat="1" ht="13.5" customHeight="1">
      <c r="A21" s="101">
        <v>1</v>
      </c>
      <c r="B21" s="92">
        <v>112</v>
      </c>
      <c r="C21" s="133"/>
      <c r="D21" s="134"/>
      <c r="E21" s="44"/>
      <c r="F21" s="43" t="s">
        <v>61</v>
      </c>
      <c r="G21" s="103" t="s">
        <v>215</v>
      </c>
      <c r="H21" s="13"/>
      <c r="I21" s="5">
        <v>0.3125</v>
      </c>
      <c r="J21" s="4">
        <f>I22-I21</f>
        <v>0.12024305555555559</v>
      </c>
      <c r="K21" s="98">
        <f>J21/"01:00:00"</f>
        <v>2.885833333333334</v>
      </c>
      <c r="L21" s="98" t="e">
        <f>#REF!/"01:00:00"</f>
        <v>#REF!</v>
      </c>
      <c r="M21" s="107">
        <f>J21</f>
        <v>0.12024305555555559</v>
      </c>
      <c r="N21" s="114">
        <f>20/O21</f>
        <v>6.930407161420732</v>
      </c>
      <c r="O21" s="98">
        <f>M21/"01:00:00"</f>
        <v>2.885833333333334</v>
      </c>
      <c r="P21" s="123" t="s">
        <v>272</v>
      </c>
    </row>
    <row r="22" spans="1:16" s="14" customFormat="1" ht="13.5">
      <c r="A22" s="102"/>
      <c r="B22" s="108"/>
      <c r="C22" s="112" t="s">
        <v>227</v>
      </c>
      <c r="D22" s="113"/>
      <c r="E22" s="112" t="s">
        <v>228</v>
      </c>
      <c r="F22" s="113"/>
      <c r="G22" s="104"/>
      <c r="H22" s="13"/>
      <c r="I22" s="8">
        <v>0.4327430555555556</v>
      </c>
      <c r="J22" s="7">
        <f>20/K21</f>
        <v>6.930407161420732</v>
      </c>
      <c r="K22" s="99"/>
      <c r="L22" s="99"/>
      <c r="M22" s="96"/>
      <c r="N22" s="115"/>
      <c r="O22" s="99"/>
      <c r="P22" s="121"/>
    </row>
    <row r="23" spans="1:16" s="14" customFormat="1" ht="13.5">
      <c r="A23" s="102"/>
      <c r="B23" s="108"/>
      <c r="C23" s="112"/>
      <c r="D23" s="113"/>
      <c r="E23" s="112" t="s">
        <v>229</v>
      </c>
      <c r="F23" s="113"/>
      <c r="G23" s="238" t="s">
        <v>216</v>
      </c>
      <c r="H23" s="13"/>
      <c r="I23" s="10">
        <v>0.4472337962962963</v>
      </c>
      <c r="J23" s="117" t="s">
        <v>267</v>
      </c>
      <c r="K23" s="99"/>
      <c r="L23" s="99"/>
      <c r="M23" s="96"/>
      <c r="N23" s="115"/>
      <c r="O23" s="99"/>
      <c r="P23" s="121"/>
    </row>
    <row r="24" spans="1:16" s="14" customFormat="1" ht="14.25" thickBot="1">
      <c r="A24" s="93"/>
      <c r="B24" s="109"/>
      <c r="C24" s="94" t="s">
        <v>230</v>
      </c>
      <c r="D24" s="95"/>
      <c r="E24" s="35" t="s">
        <v>231</v>
      </c>
      <c r="F24" s="36">
        <v>2005</v>
      </c>
      <c r="G24" s="239"/>
      <c r="H24" s="13"/>
      <c r="I24" s="2">
        <f>I23-I22</f>
        <v>0.014490740740740693</v>
      </c>
      <c r="J24" s="118"/>
      <c r="K24" s="100"/>
      <c r="L24" s="100"/>
      <c r="M24" s="97"/>
      <c r="N24" s="116"/>
      <c r="O24" s="100"/>
      <c r="P24" s="122"/>
    </row>
    <row r="25" spans="1:16" s="14" customFormat="1" ht="13.5" customHeight="1">
      <c r="A25" s="101">
        <v>1</v>
      </c>
      <c r="B25" s="92">
        <v>116</v>
      </c>
      <c r="C25" s="133"/>
      <c r="D25" s="134"/>
      <c r="E25" s="44">
        <v>55934</v>
      </c>
      <c r="F25" s="43" t="s">
        <v>244</v>
      </c>
      <c r="G25" s="103" t="s">
        <v>221</v>
      </c>
      <c r="H25" s="13"/>
      <c r="I25" s="5">
        <v>0.3125</v>
      </c>
      <c r="J25" s="4">
        <f>I26-I25</f>
        <v>0.12122685185185184</v>
      </c>
      <c r="K25" s="98">
        <f>J25/"01:00:00"</f>
        <v>2.909444444444444</v>
      </c>
      <c r="L25" s="98" t="e">
        <f>#REF!/"01:00:00"</f>
        <v>#REF!</v>
      </c>
      <c r="M25" s="107">
        <f>J25</f>
        <v>0.12122685185185184</v>
      </c>
      <c r="N25" s="114">
        <f>20/O25</f>
        <v>6.874164598052321</v>
      </c>
      <c r="O25" s="98">
        <f>M25/"01:00:00"</f>
        <v>2.909444444444444</v>
      </c>
      <c r="P25" s="123" t="s">
        <v>272</v>
      </c>
    </row>
    <row r="26" spans="1:16" s="14" customFormat="1" ht="13.5">
      <c r="A26" s="102"/>
      <c r="B26" s="108"/>
      <c r="C26" s="112" t="s">
        <v>245</v>
      </c>
      <c r="D26" s="113"/>
      <c r="E26" s="112" t="s">
        <v>246</v>
      </c>
      <c r="F26" s="113"/>
      <c r="G26" s="104"/>
      <c r="H26" s="13"/>
      <c r="I26" s="8">
        <v>0.43372685185185184</v>
      </c>
      <c r="J26" s="7">
        <f>20/K25</f>
        <v>6.874164598052321</v>
      </c>
      <c r="K26" s="99"/>
      <c r="L26" s="99"/>
      <c r="M26" s="96"/>
      <c r="N26" s="115"/>
      <c r="O26" s="99"/>
      <c r="P26" s="121"/>
    </row>
    <row r="27" spans="1:16" s="14" customFormat="1" ht="13.5">
      <c r="A27" s="102"/>
      <c r="B27" s="108"/>
      <c r="C27" s="112"/>
      <c r="D27" s="113"/>
      <c r="E27" s="112" t="s">
        <v>247</v>
      </c>
      <c r="F27" s="113"/>
      <c r="G27" s="238" t="s">
        <v>222</v>
      </c>
      <c r="H27" s="13"/>
      <c r="I27" s="10">
        <v>0.44537037037037036</v>
      </c>
      <c r="J27" s="117" t="s">
        <v>271</v>
      </c>
      <c r="K27" s="99"/>
      <c r="L27" s="99"/>
      <c r="M27" s="96"/>
      <c r="N27" s="115"/>
      <c r="O27" s="99"/>
      <c r="P27" s="121"/>
    </row>
    <row r="28" spans="1:16" s="14" customFormat="1" ht="14.25" thickBot="1">
      <c r="A28" s="93"/>
      <c r="B28" s="109"/>
      <c r="C28" s="94" t="s">
        <v>248</v>
      </c>
      <c r="D28" s="95"/>
      <c r="E28" s="47" t="s">
        <v>249</v>
      </c>
      <c r="F28" s="48">
        <v>2002</v>
      </c>
      <c r="G28" s="239"/>
      <c r="H28" s="13"/>
      <c r="I28" s="2">
        <f>I27-I26</f>
        <v>0.011643518518518525</v>
      </c>
      <c r="J28" s="118"/>
      <c r="K28" s="100"/>
      <c r="L28" s="100"/>
      <c r="M28" s="97"/>
      <c r="N28" s="116"/>
      <c r="O28" s="100"/>
      <c r="P28" s="122"/>
    </row>
    <row r="29" spans="1:16" ht="13.5">
      <c r="A29" s="101">
        <v>1</v>
      </c>
      <c r="B29" s="92">
        <v>115</v>
      </c>
      <c r="C29" s="133"/>
      <c r="D29" s="134"/>
      <c r="E29" s="45"/>
      <c r="F29" s="43" t="s">
        <v>241</v>
      </c>
      <c r="G29" s="103" t="s">
        <v>221</v>
      </c>
      <c r="I29" s="5">
        <v>0.3125</v>
      </c>
      <c r="J29" s="4">
        <f>I30-I29</f>
        <v>0.12462962962962965</v>
      </c>
      <c r="K29" s="98">
        <f>J29/"01:00:00"</f>
        <v>2.9911111111111115</v>
      </c>
      <c r="L29" s="98" t="e">
        <f>#REF!/"01:00:00"</f>
        <v>#REF!</v>
      </c>
      <c r="M29" s="107">
        <f>J29</f>
        <v>0.12462962962962965</v>
      </c>
      <c r="N29" s="114">
        <f>20/O29</f>
        <v>6.686478454680534</v>
      </c>
      <c r="O29" s="98">
        <f>M29/"01:00:00"</f>
        <v>2.9911111111111115</v>
      </c>
      <c r="P29" s="123" t="s">
        <v>272</v>
      </c>
    </row>
    <row r="30" spans="1:16" ht="13.5">
      <c r="A30" s="102"/>
      <c r="B30" s="108"/>
      <c r="C30" s="112" t="s">
        <v>140</v>
      </c>
      <c r="D30" s="113"/>
      <c r="E30" s="112" t="s">
        <v>242</v>
      </c>
      <c r="F30" s="113"/>
      <c r="G30" s="104"/>
      <c r="I30" s="8">
        <v>0.43712962962962965</v>
      </c>
      <c r="J30" s="7">
        <f>20/K29</f>
        <v>6.686478454680534</v>
      </c>
      <c r="K30" s="99"/>
      <c r="L30" s="99"/>
      <c r="M30" s="96"/>
      <c r="N30" s="115"/>
      <c r="O30" s="99"/>
      <c r="P30" s="121"/>
    </row>
    <row r="31" spans="1:16" ht="13.5">
      <c r="A31" s="102"/>
      <c r="B31" s="108"/>
      <c r="C31" s="112"/>
      <c r="D31" s="113"/>
      <c r="E31" s="112" t="s">
        <v>243</v>
      </c>
      <c r="F31" s="113"/>
      <c r="G31" s="238" t="s">
        <v>222</v>
      </c>
      <c r="I31" s="10">
        <v>0.4499421296296296</v>
      </c>
      <c r="J31" s="117" t="s">
        <v>270</v>
      </c>
      <c r="K31" s="99"/>
      <c r="L31" s="99"/>
      <c r="M31" s="96"/>
      <c r="N31" s="115"/>
      <c r="O31" s="99"/>
      <c r="P31" s="121"/>
    </row>
    <row r="32" spans="1:16" ht="14.25" thickBot="1">
      <c r="A32" s="93"/>
      <c r="B32" s="109"/>
      <c r="C32" s="94" t="s">
        <v>141</v>
      </c>
      <c r="D32" s="95"/>
      <c r="E32" s="35" t="s">
        <v>142</v>
      </c>
      <c r="F32" s="36">
        <v>2006</v>
      </c>
      <c r="G32" s="239"/>
      <c r="I32" s="2">
        <f>I31-I30</f>
        <v>0.012812499999999949</v>
      </c>
      <c r="J32" s="118"/>
      <c r="K32" s="100"/>
      <c r="L32" s="100"/>
      <c r="M32" s="97"/>
      <c r="N32" s="116"/>
      <c r="O32" s="100"/>
      <c r="P32" s="122"/>
    </row>
    <row r="33" spans="1:16" ht="13.5">
      <c r="A33" s="124" t="s">
        <v>105</v>
      </c>
      <c r="B33" s="125"/>
      <c r="C33" s="125"/>
      <c r="D33" s="125"/>
      <c r="E33" s="125"/>
      <c r="F33" s="125"/>
      <c r="G33" s="126"/>
      <c r="I33" s="5">
        <v>0.3125</v>
      </c>
      <c r="J33" s="4">
        <f>I34-I33</f>
        <v>0.125</v>
      </c>
      <c r="K33" s="98">
        <f>J33/"01:00:00"</f>
        <v>3</v>
      </c>
      <c r="L33" s="98" t="e">
        <f>#REF!/"01:00:00"</f>
        <v>#REF!</v>
      </c>
      <c r="M33" s="107">
        <f>J33</f>
        <v>0.125</v>
      </c>
      <c r="N33" s="114">
        <f>20/O33</f>
        <v>6.666666666666667</v>
      </c>
      <c r="O33" s="166">
        <f>M33/"01:00:00"</f>
        <v>3</v>
      </c>
      <c r="P33" s="34"/>
    </row>
    <row r="34" spans="1:16" ht="13.5">
      <c r="A34" s="127"/>
      <c r="B34" s="128"/>
      <c r="C34" s="128"/>
      <c r="D34" s="128"/>
      <c r="E34" s="128"/>
      <c r="F34" s="128"/>
      <c r="G34" s="129"/>
      <c r="I34" s="51">
        <v>0.4375</v>
      </c>
      <c r="J34" s="7">
        <f>20/K33</f>
        <v>6.666666666666667</v>
      </c>
      <c r="K34" s="99"/>
      <c r="L34" s="99"/>
      <c r="M34" s="96"/>
      <c r="N34" s="115"/>
      <c r="O34" s="167"/>
      <c r="P34" s="34"/>
    </row>
    <row r="35" spans="1:16" ht="13.5">
      <c r="A35" s="127"/>
      <c r="B35" s="128"/>
      <c r="C35" s="128"/>
      <c r="D35" s="128"/>
      <c r="E35" s="128"/>
      <c r="F35" s="128"/>
      <c r="G35" s="129"/>
      <c r="I35" s="10">
        <v>0.4583333333333333</v>
      </c>
      <c r="J35" s="169" t="s">
        <v>106</v>
      </c>
      <c r="K35" s="99"/>
      <c r="L35" s="99"/>
      <c r="M35" s="96"/>
      <c r="N35" s="115"/>
      <c r="O35" s="167"/>
      <c r="P35" s="34"/>
    </row>
    <row r="36" spans="1:16" ht="14.25" thickBot="1">
      <c r="A36" s="130"/>
      <c r="B36" s="131"/>
      <c r="C36" s="131"/>
      <c r="D36" s="131"/>
      <c r="E36" s="131"/>
      <c r="F36" s="131"/>
      <c r="G36" s="132"/>
      <c r="I36" s="2">
        <f>I35-I34</f>
        <v>0.020833333333333315</v>
      </c>
      <c r="J36" s="170"/>
      <c r="K36" s="100"/>
      <c r="L36" s="100"/>
      <c r="M36" s="97"/>
      <c r="N36" s="116"/>
      <c r="O36" s="168"/>
      <c r="P36" s="34"/>
    </row>
    <row r="37" spans="1:16" ht="13.5">
      <c r="A37" s="124" t="s">
        <v>107</v>
      </c>
      <c r="B37" s="125"/>
      <c r="C37" s="125"/>
      <c r="D37" s="125"/>
      <c r="E37" s="125"/>
      <c r="F37" s="125"/>
      <c r="G37" s="126"/>
      <c r="I37" s="5">
        <v>0.3125</v>
      </c>
      <c r="J37" s="4">
        <f>I38-I37</f>
        <v>0.08333333333333331</v>
      </c>
      <c r="K37" s="98">
        <f>J37/"01:00:00"</f>
        <v>1.9999999999999996</v>
      </c>
      <c r="L37" s="98" t="e">
        <f>#REF!/"01:00:00"</f>
        <v>#REF!</v>
      </c>
      <c r="M37" s="107">
        <f>J37</f>
        <v>0.08333333333333331</v>
      </c>
      <c r="N37" s="114">
        <f>20/O37</f>
        <v>10.000000000000002</v>
      </c>
      <c r="O37" s="166">
        <f>M37/"01:00:00"</f>
        <v>1.9999999999999996</v>
      </c>
      <c r="P37" s="34"/>
    </row>
    <row r="38" spans="1:16" ht="13.5">
      <c r="A38" s="127"/>
      <c r="B38" s="128"/>
      <c r="C38" s="128"/>
      <c r="D38" s="128"/>
      <c r="E38" s="128"/>
      <c r="F38" s="128"/>
      <c r="G38" s="129"/>
      <c r="I38" s="51">
        <v>0.3958333333333333</v>
      </c>
      <c r="J38" s="7">
        <f>20/K37</f>
        <v>10.000000000000002</v>
      </c>
      <c r="K38" s="99"/>
      <c r="L38" s="99"/>
      <c r="M38" s="96"/>
      <c r="N38" s="115"/>
      <c r="O38" s="167"/>
      <c r="P38" s="34"/>
    </row>
    <row r="39" spans="1:16" ht="13.5">
      <c r="A39" s="127"/>
      <c r="B39" s="128"/>
      <c r="C39" s="128"/>
      <c r="D39" s="128"/>
      <c r="E39" s="128"/>
      <c r="F39" s="128"/>
      <c r="G39" s="129"/>
      <c r="I39" s="10">
        <v>0.4166666666666667</v>
      </c>
      <c r="J39" s="117"/>
      <c r="K39" s="99"/>
      <c r="L39" s="99"/>
      <c r="M39" s="96"/>
      <c r="N39" s="115"/>
      <c r="O39" s="167"/>
      <c r="P39" s="34"/>
    </row>
    <row r="40" spans="1:16" ht="14.25" thickBot="1">
      <c r="A40" s="130"/>
      <c r="B40" s="131"/>
      <c r="C40" s="131"/>
      <c r="D40" s="131"/>
      <c r="E40" s="131"/>
      <c r="F40" s="131"/>
      <c r="G40" s="132"/>
      <c r="I40" s="2">
        <f>I39-I38</f>
        <v>0.02083333333333337</v>
      </c>
      <c r="J40" s="118"/>
      <c r="K40" s="100"/>
      <c r="L40" s="100"/>
      <c r="M40" s="97"/>
      <c r="N40" s="116"/>
      <c r="O40" s="168"/>
      <c r="P40" s="34"/>
    </row>
  </sheetData>
  <mergeCells count="128">
    <mergeCell ref="O9:O12"/>
    <mergeCell ref="P9:P12"/>
    <mergeCell ref="C10:D11"/>
    <mergeCell ref="E10:F10"/>
    <mergeCell ref="E11:F11"/>
    <mergeCell ref="J11:J12"/>
    <mergeCell ref="C12:D12"/>
    <mergeCell ref="K9:K12"/>
    <mergeCell ref="L9:L12"/>
    <mergeCell ref="M9:M12"/>
    <mergeCell ref="N9:N12"/>
    <mergeCell ref="A9:A12"/>
    <mergeCell ref="B9:B12"/>
    <mergeCell ref="C9:D9"/>
    <mergeCell ref="G9:G10"/>
    <mergeCell ref="G11:G12"/>
    <mergeCell ref="O13:O16"/>
    <mergeCell ref="P13:P16"/>
    <mergeCell ref="C14:D15"/>
    <mergeCell ref="E14:F14"/>
    <mergeCell ref="E15:F15"/>
    <mergeCell ref="J15:J16"/>
    <mergeCell ref="C16:D16"/>
    <mergeCell ref="K13:K16"/>
    <mergeCell ref="L13:L16"/>
    <mergeCell ref="M13:M16"/>
    <mergeCell ref="N13:N16"/>
    <mergeCell ref="A13:A16"/>
    <mergeCell ref="B13:B16"/>
    <mergeCell ref="C13:D13"/>
    <mergeCell ref="G13:G14"/>
    <mergeCell ref="G15:G16"/>
    <mergeCell ref="N33:N36"/>
    <mergeCell ref="O33:O36"/>
    <mergeCell ref="J35:J36"/>
    <mergeCell ref="A37:G40"/>
    <mergeCell ref="K37:K40"/>
    <mergeCell ref="L37:L40"/>
    <mergeCell ref="M37:M40"/>
    <mergeCell ref="N37:N40"/>
    <mergeCell ref="O37:O40"/>
    <mergeCell ref="J39:J40"/>
    <mergeCell ref="A33:G36"/>
    <mergeCell ref="K33:K36"/>
    <mergeCell ref="L33:L36"/>
    <mergeCell ref="M33:M36"/>
    <mergeCell ref="O21:O24"/>
    <mergeCell ref="P21:P24"/>
    <mergeCell ref="C22:D23"/>
    <mergeCell ref="E22:F22"/>
    <mergeCell ref="E23:F23"/>
    <mergeCell ref="J23:J24"/>
    <mergeCell ref="C24:D24"/>
    <mergeCell ref="K21:K24"/>
    <mergeCell ref="L21:L24"/>
    <mergeCell ref="M21:M24"/>
    <mergeCell ref="N21:N24"/>
    <mergeCell ref="A21:A24"/>
    <mergeCell ref="B21:B24"/>
    <mergeCell ref="C21:D21"/>
    <mergeCell ref="G21:G22"/>
    <mergeCell ref="G23:G24"/>
    <mergeCell ref="I4:J4"/>
    <mergeCell ref="P4:P8"/>
    <mergeCell ref="J7:J8"/>
    <mergeCell ref="M4:M6"/>
    <mergeCell ref="N4:N6"/>
    <mergeCell ref="M7:M8"/>
    <mergeCell ref="N7:N8"/>
    <mergeCell ref="A4:A8"/>
    <mergeCell ref="B4:B8"/>
    <mergeCell ref="C4:D7"/>
    <mergeCell ref="G4:G7"/>
    <mergeCell ref="E5:F6"/>
    <mergeCell ref="E7:F7"/>
    <mergeCell ref="C8:D8"/>
    <mergeCell ref="A1:E2"/>
    <mergeCell ref="F2:J2"/>
    <mergeCell ref="N3:P3"/>
    <mergeCell ref="A3:M3"/>
    <mergeCell ref="E26:F26"/>
    <mergeCell ref="E27:F27"/>
    <mergeCell ref="C28:D28"/>
    <mergeCell ref="G25:G26"/>
    <mergeCell ref="G27:G28"/>
    <mergeCell ref="A25:A28"/>
    <mergeCell ref="B25:B28"/>
    <mergeCell ref="C25:D25"/>
    <mergeCell ref="C26:D27"/>
    <mergeCell ref="E30:F30"/>
    <mergeCell ref="E31:F31"/>
    <mergeCell ref="C32:D32"/>
    <mergeCell ref="G29:G30"/>
    <mergeCell ref="G31:G32"/>
    <mergeCell ref="A29:A32"/>
    <mergeCell ref="B29:B32"/>
    <mergeCell ref="C29:D29"/>
    <mergeCell ref="C30:D31"/>
    <mergeCell ref="K25:K28"/>
    <mergeCell ref="L25:L28"/>
    <mergeCell ref="M25:M28"/>
    <mergeCell ref="N25:N28"/>
    <mergeCell ref="O25:O28"/>
    <mergeCell ref="P25:P28"/>
    <mergeCell ref="J27:J28"/>
    <mergeCell ref="K29:K32"/>
    <mergeCell ref="L29:L32"/>
    <mergeCell ref="M29:M32"/>
    <mergeCell ref="N29:N32"/>
    <mergeCell ref="O29:O32"/>
    <mergeCell ref="P29:P32"/>
    <mergeCell ref="J31:J32"/>
    <mergeCell ref="M17:M20"/>
    <mergeCell ref="N17:N20"/>
    <mergeCell ref="A17:A20"/>
    <mergeCell ref="B17:B20"/>
    <mergeCell ref="C17:D17"/>
    <mergeCell ref="G17:G18"/>
    <mergeCell ref="O17:O20"/>
    <mergeCell ref="P17:P20"/>
    <mergeCell ref="C18:D19"/>
    <mergeCell ref="E18:F18"/>
    <mergeCell ref="E19:F19"/>
    <mergeCell ref="G19:G20"/>
    <mergeCell ref="J19:J20"/>
    <mergeCell ref="C20:D20"/>
    <mergeCell ref="K17:K20"/>
    <mergeCell ref="L17:L2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2016-02-13T11:39:51Z</cp:lastPrinted>
  <dcterms:created xsi:type="dcterms:W3CDTF">2007-07-24T02:59:00Z</dcterms:created>
  <dcterms:modified xsi:type="dcterms:W3CDTF">2016-02-13T22:50:20Z</dcterms:modified>
  <cp:category/>
  <cp:version/>
  <cp:contentType/>
  <cp:contentStatus/>
</cp:coreProperties>
</file>