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80km" sheetId="1" r:id="rId1"/>
    <sheet name="60kmTR" sheetId="2" r:id="rId2"/>
    <sheet name="40kmTR" sheetId="3" r:id="rId3"/>
    <sheet name="20kmTR" sheetId="4" r:id="rId4"/>
  </sheets>
  <definedNames/>
  <calcPr fullCalcOnLoad="1"/>
</workbook>
</file>

<file path=xl/sharedStrings.xml><?xml version="1.0" encoding="utf-8"?>
<sst xmlns="http://schemas.openxmlformats.org/spreadsheetml/2006/main" count="323" uniqueCount="196">
  <si>
    <t>出番</t>
  </si>
  <si>
    <t>選手名</t>
  </si>
  <si>
    <t>馬名</t>
  </si>
  <si>
    <t>所属</t>
  </si>
  <si>
    <t>全走行時間</t>
  </si>
  <si>
    <t>全平均時速</t>
  </si>
  <si>
    <t>結果</t>
  </si>
  <si>
    <t>ゼッケン馬No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</si>
  <si>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</si>
  <si>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</si>
  <si>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</si>
  <si>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</si>
  <si>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</si>
  <si>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</si>
  <si>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</si>
  <si>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</si>
  <si>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</si>
  <si>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</si>
  <si>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</si>
  <si>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</si>
  <si>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</si>
  <si>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</si>
  <si>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</si>
  <si>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１Leg２０ｋｍ</t>
  </si>
  <si>
    <t>Start T</t>
  </si>
  <si>
    <t>JEF公認種目</t>
  </si>
  <si>
    <t>８０ｋｍ競技</t>
  </si>
  <si>
    <t>６０ｋｍトレーニングライド</t>
  </si>
  <si>
    <t>４０ｋｍトレーニングライド</t>
  </si>
  <si>
    <t>２０ｋｍトレーニングライド</t>
  </si>
  <si>
    <t>ｱﾗﾋﾞｱﾝHR</t>
  </si>
  <si>
    <t>Arabian HR</t>
  </si>
  <si>
    <t>Gelding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</si>
  <si>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</si>
  <si>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</si>
  <si>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</si>
  <si>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</si>
  <si>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</si>
  <si>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</si>
  <si>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</si>
  <si>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</si>
  <si>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</si>
  <si>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</si>
  <si>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</si>
  <si>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</si>
  <si>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平均時速１０．９km/h、制限時間５時間３０分：ノービス最速タイム(参考)</t>
  </si>
  <si>
    <t>平均時速６．７km/h、制限時間３時間：最低タイム(参考)</t>
  </si>
  <si>
    <t>平均時速１３．３km/h、制限時間３時間：最速タイム(参考)</t>
  </si>
  <si>
    <t>Cut Off Time</t>
  </si>
  <si>
    <t>七野　友子</t>
  </si>
  <si>
    <t>Shichino Tomoko</t>
  </si>
  <si>
    <t>ARABIAN</t>
  </si>
  <si>
    <t>Gender</t>
  </si>
  <si>
    <t>Year of Birth</t>
  </si>
  <si>
    <t>Club</t>
  </si>
  <si>
    <t>Cut Off Time</t>
  </si>
  <si>
    <t>強制休止</t>
  </si>
  <si>
    <t>JEF No</t>
  </si>
  <si>
    <t>Breed</t>
  </si>
  <si>
    <t>１Leg３０ｋｍ</t>
  </si>
  <si>
    <t>JEF No</t>
  </si>
  <si>
    <t>Breed</t>
  </si>
  <si>
    <t>出番</t>
  </si>
  <si>
    <t>平均時速１０km/h、制限時間２時間：最速タイム(参考)</t>
  </si>
  <si>
    <t>Arabian HR</t>
  </si>
  <si>
    <r>
      <t>A</t>
    </r>
    <r>
      <rPr>
        <sz val="11"/>
        <rFont val="ＭＳ Ｐゴシック"/>
        <family val="3"/>
      </rPr>
      <t>RABIAN</t>
    </r>
  </si>
  <si>
    <t>完走率</t>
  </si>
  <si>
    <t>％</t>
  </si>
  <si>
    <t>永島　みのり</t>
  </si>
  <si>
    <t>Arabian HR</t>
  </si>
  <si>
    <t>Nagashima Minori</t>
  </si>
  <si>
    <t>Gelding</t>
  </si>
  <si>
    <t>蓮見　清一</t>
  </si>
  <si>
    <t>Hasumi Seiichi</t>
  </si>
  <si>
    <t>中條　天</t>
  </si>
  <si>
    <t>Arabian HR</t>
  </si>
  <si>
    <t>小野　裕史</t>
  </si>
  <si>
    <t>Ono Hirofumi</t>
  </si>
  <si>
    <t>％</t>
  </si>
  <si>
    <t>2Leg３０ｋｍ</t>
  </si>
  <si>
    <t>％</t>
  </si>
  <si>
    <t>制限時間：</t>
  </si>
  <si>
    <r>
      <t>D</t>
    </r>
    <r>
      <rPr>
        <sz val="11"/>
        <rFont val="ＭＳ Ｐゴシック"/>
        <family val="3"/>
      </rPr>
      <t>OSANKO</t>
    </r>
  </si>
  <si>
    <t>Mare</t>
  </si>
  <si>
    <t>姫桜</t>
  </si>
  <si>
    <t>HIMEZAKURA</t>
  </si>
  <si>
    <t>JEF No</t>
  </si>
  <si>
    <t>Breed</t>
  </si>
  <si>
    <t>Total</t>
  </si>
  <si>
    <t>Average</t>
  </si>
  <si>
    <t>Rank</t>
  </si>
  <si>
    <t>１Leg３０ｋｍ</t>
  </si>
  <si>
    <t>２Leg２５ｋｍ</t>
  </si>
  <si>
    <t>３Leg２５ｋｍ</t>
  </si>
  <si>
    <t>サントスAHR</t>
  </si>
  <si>
    <t>NOSLO'S ＳＡＮTOS</t>
  </si>
  <si>
    <t>Chujo Ten</t>
  </si>
  <si>
    <t>Gelding</t>
  </si>
  <si>
    <t>カリーム</t>
  </si>
  <si>
    <t>KAREEM PJ</t>
  </si>
  <si>
    <t>Gelding</t>
  </si>
  <si>
    <t>8時間（１３：５５）　　</t>
  </si>
  <si>
    <t>平均時速８km/h、制限時間10時間：最低タイム(参考)</t>
  </si>
  <si>
    <t>平均時速７．３km/h、制限時間５時間３０分：最低タイム(参考)</t>
  </si>
  <si>
    <t>DOSANKO</t>
  </si>
  <si>
    <t>ｱﾗﾋﾞｱﾝHR</t>
  </si>
  <si>
    <t>ｱﾗﾋﾞｱﾝHR</t>
  </si>
  <si>
    <t>元吉　真弓</t>
  </si>
  <si>
    <t>ファウスト</t>
  </si>
  <si>
    <t>垣田　章夫</t>
  </si>
  <si>
    <t>Kakita Akio</t>
  </si>
  <si>
    <t>トモエ</t>
  </si>
  <si>
    <t>TOMOE</t>
  </si>
  <si>
    <t>ヒカリ</t>
  </si>
  <si>
    <t>HIKARI</t>
  </si>
  <si>
    <t>審判長：三橋　文夫</t>
  </si>
  <si>
    <t>制限時間：１０時間（１７：３０）</t>
  </si>
  <si>
    <t>２０１５年８月８日(土)～８月９日(日)  照月湖エンデュランス馬術大会　2015年8月</t>
  </si>
  <si>
    <t>２０１５年８月８日(土)～８月９日(日)  照月湖エンデュランス馬術大会　2015年8月</t>
  </si>
  <si>
    <t>審判長：三橋　文夫</t>
  </si>
  <si>
    <t>審判長：三橋　文夫</t>
  </si>
  <si>
    <t>ノービス　5時間３０分～8時間（１２：２５～１４：５５）</t>
  </si>
  <si>
    <t>制限時間：３時間～５時間３０分（１０：１０～１２：４０)</t>
  </si>
  <si>
    <t>制限時間：２時間～３時間（８：３０～９：３０)</t>
  </si>
  <si>
    <t>ARABIAN</t>
  </si>
  <si>
    <t>ｱﾗﾋﾞｱﾝHR</t>
  </si>
  <si>
    <t>シスコ</t>
  </si>
  <si>
    <t>CP TASK FORCE</t>
  </si>
  <si>
    <r>
      <t>A</t>
    </r>
    <r>
      <rPr>
        <sz val="11"/>
        <rFont val="ＭＳ Ｐゴシック"/>
        <family val="3"/>
      </rPr>
      <t>RABIAN</t>
    </r>
  </si>
  <si>
    <t>ARABIAN</t>
  </si>
  <si>
    <t>ｱﾗﾋﾞｱﾝHR</t>
  </si>
  <si>
    <t>遠藤　乃理子</t>
  </si>
  <si>
    <t>ディアゴ</t>
  </si>
  <si>
    <t>WT DIEGO</t>
  </si>
  <si>
    <t>Arabian HR</t>
  </si>
  <si>
    <t>Endo Noriko</t>
  </si>
  <si>
    <t>Gelding</t>
  </si>
  <si>
    <t>DOSANKO</t>
  </si>
  <si>
    <t>ｱﾗﾋﾞｱﾝHR</t>
  </si>
  <si>
    <t>堂本　結花</t>
  </si>
  <si>
    <t>モーニング</t>
  </si>
  <si>
    <t>Morning</t>
  </si>
  <si>
    <t>Domoto Yuka</t>
  </si>
  <si>
    <t>コリン</t>
  </si>
  <si>
    <t>KORIN</t>
  </si>
  <si>
    <t>Arabian HR</t>
  </si>
  <si>
    <t>Motoyoshi Mayumi</t>
  </si>
  <si>
    <t>Mare</t>
  </si>
  <si>
    <t>平均時速７．５km/h、制限時間８時間：最低タイム(参考)</t>
  </si>
  <si>
    <t>DOSANKO</t>
  </si>
  <si>
    <t>伊藤　容子</t>
  </si>
  <si>
    <t>Ito Yoko</t>
  </si>
  <si>
    <t>ユウ</t>
  </si>
  <si>
    <t>YU</t>
  </si>
  <si>
    <t>チェリー</t>
  </si>
  <si>
    <t>CHERRY</t>
  </si>
  <si>
    <t>真田　由起男</t>
  </si>
  <si>
    <t>Sanada Yukio</t>
  </si>
  <si>
    <t>FAUSTO BL</t>
  </si>
  <si>
    <r>
      <t>M</t>
    </r>
    <r>
      <rPr>
        <sz val="11"/>
        <rFont val="ＭＳ Ｐゴシック"/>
        <family val="3"/>
      </rPr>
      <t>IX</t>
    </r>
  </si>
  <si>
    <t>ｱﾗﾋﾞｱﾝHR</t>
  </si>
  <si>
    <t>平川　俊彦</t>
  </si>
  <si>
    <t>げんじ</t>
  </si>
  <si>
    <t>GENJI</t>
  </si>
  <si>
    <t>Arabian HR</t>
  </si>
  <si>
    <t>Hirakawa Toshihiko</t>
  </si>
  <si>
    <t>Gelding</t>
  </si>
  <si>
    <t>ｱﾗﾋﾞｱﾝHR</t>
  </si>
  <si>
    <t>平川　弘美</t>
  </si>
  <si>
    <t>Hirakawa Hiromi</t>
  </si>
  <si>
    <t>ムーン</t>
  </si>
  <si>
    <t>MOON</t>
  </si>
  <si>
    <t>52/52</t>
  </si>
  <si>
    <t>完走</t>
  </si>
  <si>
    <t>40/36</t>
  </si>
  <si>
    <t>56/52</t>
  </si>
  <si>
    <t>44/48</t>
  </si>
  <si>
    <t>60/48</t>
  </si>
  <si>
    <t>52/56</t>
  </si>
  <si>
    <t>56/56</t>
  </si>
  <si>
    <t>48/48</t>
  </si>
  <si>
    <t>56/56</t>
  </si>
  <si>
    <t>60/60</t>
  </si>
  <si>
    <t>52/52</t>
  </si>
  <si>
    <t>56/56</t>
  </si>
  <si>
    <t>60/48</t>
  </si>
  <si>
    <t>60/56</t>
  </si>
  <si>
    <t>56/48</t>
  </si>
  <si>
    <t>完走</t>
  </si>
  <si>
    <t>走行途中跛行失権</t>
  </si>
  <si>
    <t>2位</t>
  </si>
  <si>
    <t>3位</t>
  </si>
  <si>
    <t>２０１５年８月８日(土)～８月９日(日)  照月湖エンデュランス馬術大会　2015年8月</t>
  </si>
  <si>
    <t>1位 BC</t>
  </si>
  <si>
    <t>NOVICE</t>
  </si>
  <si>
    <t>匿名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</si>
</sst>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21" fontId="0" fillId="0" borderId="14" xfId="0" applyNumberFormat="1" applyFill="1" applyBorder="1" applyAlignment="1">
      <alignment vertical="center" shrinkToFit="1"/>
    </xf>
    <xf numFmtId="21" fontId="0" fillId="0" borderId="30" xfId="0" applyNumberFormat="1" applyFill="1" applyBorder="1" applyAlignment="1">
      <alignment vertical="center" shrinkToFit="1"/>
    </xf>
    <xf numFmtId="21" fontId="20" fillId="20" borderId="14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9" fontId="0" fillId="0" borderId="0" xfId="0" applyNumberFormat="1" applyAlignment="1">
      <alignment vertical="center"/>
    </xf>
    <xf numFmtId="0" fontId="23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21" fontId="0" fillId="0" borderId="34" xfId="0" applyNumberForma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 shrinkToFit="1"/>
    </xf>
    <xf numFmtId="0" fontId="0" fillId="0" borderId="37" xfId="0" applyNumberFormat="1" applyFill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 shrinkToFit="1"/>
    </xf>
    <xf numFmtId="176" fontId="0" fillId="0" borderId="39" xfId="0" applyNumberFormat="1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horizontal="center" vertical="center" shrinkToFit="1"/>
    </xf>
    <xf numFmtId="46" fontId="0" fillId="0" borderId="40" xfId="0" applyNumberForma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46" fontId="0" fillId="0" borderId="42" xfId="0" applyNumberForma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21" fontId="0" fillId="0" borderId="43" xfId="0" applyNumberFormat="1" applyFill="1" applyBorder="1" applyAlignment="1">
      <alignment horizontal="center" vertical="center" shrinkToFit="1"/>
    </xf>
    <xf numFmtId="21" fontId="0" fillId="0" borderId="44" xfId="0" applyNumberForma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46" fontId="0" fillId="0" borderId="52" xfId="0" applyNumberFormat="1" applyFill="1" applyBorder="1" applyAlignment="1">
      <alignment horizontal="center" vertical="center" shrinkToFit="1"/>
    </xf>
    <xf numFmtId="46" fontId="0" fillId="0" borderId="53" xfId="0" applyNumberFormat="1" applyFill="1" applyBorder="1" applyAlignment="1">
      <alignment horizontal="center" vertical="center" shrinkToFit="1"/>
    </xf>
    <xf numFmtId="46" fontId="0" fillId="0" borderId="54" xfId="0" applyNumberFormat="1" applyFill="1" applyBorder="1" applyAlignment="1">
      <alignment horizontal="center" vertical="center" shrinkToFit="1"/>
    </xf>
    <xf numFmtId="0" fontId="20" fillId="20" borderId="36" xfId="0" applyNumberFormat="1" applyFont="1" applyFill="1" applyBorder="1" applyAlignment="1">
      <alignment horizontal="center" vertical="center" shrinkToFit="1"/>
    </xf>
    <xf numFmtId="0" fontId="20" fillId="20" borderId="37" xfId="0" applyNumberFormat="1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0" xfId="0" applyFill="1" applyBorder="1" applyAlignment="1">
      <alignment horizontal="right" vertical="center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wrapText="1" shrinkToFit="1"/>
    </xf>
    <xf numFmtId="0" fontId="0" fillId="0" borderId="44" xfId="0" applyFill="1" applyBorder="1" applyAlignment="1">
      <alignment horizontal="center" vertical="center" wrapText="1" shrinkToFit="1"/>
    </xf>
    <xf numFmtId="21" fontId="0" fillId="0" borderId="67" xfId="0" applyNumberFormat="1" applyFont="1" applyFill="1" applyBorder="1" applyAlignment="1">
      <alignment horizontal="center" vertical="center" shrinkToFit="1"/>
    </xf>
    <xf numFmtId="21" fontId="0" fillId="0" borderId="68" xfId="0" applyNumberFormat="1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2" fillId="0" borderId="60" xfId="0" applyFont="1" applyFill="1" applyBorder="1" applyAlignment="1">
      <alignment vertical="center" shrinkToFit="1"/>
    </xf>
    <xf numFmtId="0" fontId="0" fillId="0" borderId="45" xfId="0" applyFill="1" applyBorder="1" applyAlignment="1">
      <alignment horizontal="center" vertical="center" wrapText="1" shrinkToFit="1"/>
    </xf>
    <xf numFmtId="0" fontId="0" fillId="0" borderId="46" xfId="0" applyFill="1" applyBorder="1" applyAlignment="1">
      <alignment horizontal="center" vertical="center" wrapText="1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right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22" fillId="0" borderId="60" xfId="0" applyFont="1" applyBorder="1" applyAlignment="1">
      <alignment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29" t="s">
        <v>26</v>
      </c>
      <c r="B1" s="129"/>
      <c r="C1" s="129"/>
      <c r="D1" s="129"/>
      <c r="E1" s="129"/>
      <c r="H1" s="13"/>
      <c r="K1" s="13"/>
      <c r="N1" s="13"/>
      <c r="U1" s="13"/>
    </row>
    <row r="2" spans="1:22" ht="18.75" customHeight="1">
      <c r="A2" s="129"/>
      <c r="B2" s="129"/>
      <c r="C2" s="129"/>
      <c r="D2" s="129"/>
      <c r="E2" s="129"/>
      <c r="F2" s="130" t="s">
        <v>25</v>
      </c>
      <c r="G2" s="130"/>
      <c r="H2" s="131" t="s">
        <v>116</v>
      </c>
      <c r="I2" s="131"/>
      <c r="J2" s="131"/>
      <c r="K2" s="131"/>
      <c r="L2" s="13" t="s">
        <v>66</v>
      </c>
      <c r="N2" s="13">
        <v>100</v>
      </c>
      <c r="O2" s="13" t="s">
        <v>67</v>
      </c>
      <c r="V2" s="16"/>
    </row>
    <row r="3" spans="1:24" s="17" customFormat="1" ht="18.75" customHeight="1" thickBot="1">
      <c r="A3" s="132" t="s">
        <v>192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18" t="s">
        <v>115</v>
      </c>
      <c r="W3" s="118"/>
      <c r="X3" s="118"/>
    </row>
    <row r="4" spans="1:24" ht="13.5" customHeight="1">
      <c r="A4" s="119" t="s">
        <v>0</v>
      </c>
      <c r="B4" s="123" t="s">
        <v>7</v>
      </c>
      <c r="C4" s="84" t="s">
        <v>86</v>
      </c>
      <c r="D4" s="104"/>
      <c r="E4" s="40" t="s">
        <v>86</v>
      </c>
      <c r="F4" s="41" t="s">
        <v>87</v>
      </c>
      <c r="G4" s="86" t="s">
        <v>3</v>
      </c>
      <c r="H4" s="126" t="s">
        <v>91</v>
      </c>
      <c r="I4" s="127"/>
      <c r="J4" s="18"/>
      <c r="K4" s="126" t="s">
        <v>92</v>
      </c>
      <c r="L4" s="127"/>
      <c r="M4" s="18"/>
      <c r="N4" s="126" t="s">
        <v>93</v>
      </c>
      <c r="O4" s="127"/>
      <c r="P4" s="18"/>
      <c r="Q4" s="18"/>
      <c r="R4" s="18"/>
      <c r="S4" s="19"/>
      <c r="T4" s="20"/>
      <c r="U4" s="59" t="s">
        <v>88</v>
      </c>
      <c r="V4" s="128" t="s">
        <v>89</v>
      </c>
      <c r="W4" s="21"/>
      <c r="X4" s="106" t="s">
        <v>90</v>
      </c>
    </row>
    <row r="5" spans="1:24" s="14" customFormat="1" ht="14.25" customHeight="1">
      <c r="A5" s="120"/>
      <c r="B5" s="124"/>
      <c r="C5" s="110" t="s">
        <v>1</v>
      </c>
      <c r="D5" s="111"/>
      <c r="E5" s="110" t="s">
        <v>2</v>
      </c>
      <c r="F5" s="111"/>
      <c r="G5" s="62"/>
      <c r="H5" s="22" t="s">
        <v>33</v>
      </c>
      <c r="I5" s="23" t="s">
        <v>34</v>
      </c>
      <c r="J5" s="24"/>
      <c r="K5" s="22" t="s">
        <v>35</v>
      </c>
      <c r="L5" s="23" t="s">
        <v>34</v>
      </c>
      <c r="M5" s="24"/>
      <c r="N5" s="22" t="s">
        <v>35</v>
      </c>
      <c r="O5" s="23" t="s">
        <v>34</v>
      </c>
      <c r="P5" s="24"/>
      <c r="Q5" s="24"/>
      <c r="R5" s="24"/>
      <c r="S5" s="24"/>
      <c r="T5" s="25"/>
      <c r="U5" s="76"/>
      <c r="V5" s="114"/>
      <c r="W5" s="26"/>
      <c r="X5" s="107"/>
    </row>
    <row r="6" spans="1:24" s="14" customFormat="1" ht="13.5">
      <c r="A6" s="120"/>
      <c r="B6" s="124"/>
      <c r="C6" s="110"/>
      <c r="D6" s="111"/>
      <c r="E6" s="110"/>
      <c r="F6" s="111"/>
      <c r="G6" s="62"/>
      <c r="H6" s="22" t="s">
        <v>36</v>
      </c>
      <c r="I6" s="23" t="s">
        <v>37</v>
      </c>
      <c r="J6" s="24"/>
      <c r="K6" s="22" t="s">
        <v>36</v>
      </c>
      <c r="L6" s="23" t="s">
        <v>37</v>
      </c>
      <c r="M6" s="24"/>
      <c r="N6" s="22" t="s">
        <v>36</v>
      </c>
      <c r="O6" s="23" t="s">
        <v>37</v>
      </c>
      <c r="P6" s="24"/>
      <c r="Q6" s="24"/>
      <c r="R6" s="24"/>
      <c r="S6" s="24"/>
      <c r="T6" s="25"/>
      <c r="U6" s="76"/>
      <c r="V6" s="114"/>
      <c r="W6" s="26"/>
      <c r="X6" s="107"/>
    </row>
    <row r="7" spans="1:24" s="14" customFormat="1" ht="13.5">
      <c r="A7" s="121"/>
      <c r="B7" s="124"/>
      <c r="C7" s="110"/>
      <c r="D7" s="111"/>
      <c r="E7" s="110" t="s">
        <v>43</v>
      </c>
      <c r="F7" s="111"/>
      <c r="G7" s="62"/>
      <c r="H7" s="27" t="s">
        <v>38</v>
      </c>
      <c r="I7" s="112" t="s">
        <v>39</v>
      </c>
      <c r="J7" s="28"/>
      <c r="K7" s="27" t="s">
        <v>38</v>
      </c>
      <c r="L7" s="112" t="s">
        <v>39</v>
      </c>
      <c r="M7" s="28"/>
      <c r="N7" s="27" t="s">
        <v>38</v>
      </c>
      <c r="O7" s="112" t="s">
        <v>39</v>
      </c>
      <c r="P7" s="28"/>
      <c r="Q7" s="28"/>
      <c r="R7" s="28"/>
      <c r="S7" s="28"/>
      <c r="T7" s="33"/>
      <c r="U7" s="76" t="s">
        <v>40</v>
      </c>
      <c r="V7" s="114" t="s">
        <v>41</v>
      </c>
      <c r="W7" s="29"/>
      <c r="X7" s="108"/>
    </row>
    <row r="8" spans="1:24" s="14" customFormat="1" ht="14.25" thickBot="1">
      <c r="A8" s="122"/>
      <c r="B8" s="125"/>
      <c r="C8" s="116" t="s">
        <v>42</v>
      </c>
      <c r="D8" s="117"/>
      <c r="E8" s="36" t="s">
        <v>52</v>
      </c>
      <c r="F8" s="37" t="s">
        <v>53</v>
      </c>
      <c r="G8" s="42" t="s">
        <v>54</v>
      </c>
      <c r="H8" s="1" t="s">
        <v>44</v>
      </c>
      <c r="I8" s="113"/>
      <c r="J8" s="30"/>
      <c r="K8" s="1" t="s">
        <v>44</v>
      </c>
      <c r="L8" s="113"/>
      <c r="M8" s="30"/>
      <c r="N8" s="1" t="s">
        <v>44</v>
      </c>
      <c r="O8" s="113"/>
      <c r="P8" s="30"/>
      <c r="Q8" s="30"/>
      <c r="R8" s="30"/>
      <c r="S8" s="30"/>
      <c r="T8" s="31"/>
      <c r="U8" s="77"/>
      <c r="V8" s="115"/>
      <c r="W8" s="32"/>
      <c r="X8" s="109"/>
    </row>
    <row r="9" spans="1:24" s="14" customFormat="1" ht="13.5">
      <c r="A9" s="78">
        <v>1</v>
      </c>
      <c r="B9" s="81">
        <v>71</v>
      </c>
      <c r="C9" s="84">
        <v>28910</v>
      </c>
      <c r="D9" s="104"/>
      <c r="E9" s="44">
        <v>55877</v>
      </c>
      <c r="F9" s="41" t="s">
        <v>124</v>
      </c>
      <c r="G9" s="86" t="s">
        <v>125</v>
      </c>
      <c r="H9" s="11">
        <v>0.25</v>
      </c>
      <c r="I9" s="12">
        <f>H11-H9</f>
        <v>0.11954861111111109</v>
      </c>
      <c r="J9" s="70">
        <f>I9/"01:00:00"</f>
        <v>2.869166666666666</v>
      </c>
      <c r="K9" s="3">
        <f>H11+TIME(0,40,0)</f>
        <v>0.3973263888888889</v>
      </c>
      <c r="L9" s="4">
        <f>K11-K9</f>
        <v>0.1003587962962963</v>
      </c>
      <c r="M9" s="70">
        <f>L9/"01:00:00"</f>
        <v>2.408611111111111</v>
      </c>
      <c r="N9" s="3">
        <f>K11+TIME(0,50,0)</f>
        <v>0.5324074074074074</v>
      </c>
      <c r="O9" s="4">
        <f>N10-N9</f>
        <v>0.12406249999999996</v>
      </c>
      <c r="P9" s="70">
        <f>O9/"01:00:00"</f>
        <v>2.977499999999999</v>
      </c>
      <c r="Q9" s="70" t="e">
        <f>#REF!/"01:00:00"</f>
        <v>#REF!</v>
      </c>
      <c r="R9" s="70" t="e">
        <f>#REF!/"01:00:00"</f>
        <v>#REF!</v>
      </c>
      <c r="S9" s="70" t="e">
        <f>#REF!/"01:00:00"</f>
        <v>#REF!</v>
      </c>
      <c r="T9" s="70" t="e">
        <f>#REF!/"01:00:00"</f>
        <v>#REF!</v>
      </c>
      <c r="U9" s="59">
        <f>I9+L9+O9</f>
        <v>0.34396990740740735</v>
      </c>
      <c r="V9" s="67">
        <f>80/W9</f>
        <v>9.690770214340994</v>
      </c>
      <c r="W9" s="70">
        <f>U9/"01:00:00"</f>
        <v>8.255277777777778</v>
      </c>
      <c r="X9" s="73" t="s">
        <v>193</v>
      </c>
    </row>
    <row r="10" spans="1:24" s="14" customFormat="1" ht="13.5">
      <c r="A10" s="79"/>
      <c r="B10" s="82"/>
      <c r="C10" s="66" t="s">
        <v>76</v>
      </c>
      <c r="D10" s="61"/>
      <c r="E10" s="66" t="s">
        <v>126</v>
      </c>
      <c r="F10" s="61"/>
      <c r="G10" s="62"/>
      <c r="H10" s="6">
        <v>0.36542824074074076</v>
      </c>
      <c r="I10" s="7">
        <f>30/J9</f>
        <v>10.455997676444962</v>
      </c>
      <c r="J10" s="71"/>
      <c r="K10" s="6">
        <v>0.4920138888888889</v>
      </c>
      <c r="L10" s="7">
        <f>25/M9</f>
        <v>10.379425671779495</v>
      </c>
      <c r="M10" s="71"/>
      <c r="N10" s="8">
        <v>0.6564699074074074</v>
      </c>
      <c r="O10" s="7">
        <f>25/P9</f>
        <v>8.396305625524771</v>
      </c>
      <c r="P10" s="71"/>
      <c r="Q10" s="71"/>
      <c r="R10" s="71"/>
      <c r="S10" s="71"/>
      <c r="T10" s="71"/>
      <c r="U10" s="76"/>
      <c r="V10" s="68"/>
      <c r="W10" s="71"/>
      <c r="X10" s="74"/>
    </row>
    <row r="11" spans="1:24" s="14" customFormat="1" ht="13.5">
      <c r="A11" s="79"/>
      <c r="B11" s="82"/>
      <c r="C11" s="66"/>
      <c r="D11" s="61"/>
      <c r="E11" s="66" t="s">
        <v>127</v>
      </c>
      <c r="F11" s="61"/>
      <c r="G11" s="62" t="s">
        <v>31</v>
      </c>
      <c r="H11" s="9">
        <v>0.3695486111111111</v>
      </c>
      <c r="I11" s="64" t="s">
        <v>181</v>
      </c>
      <c r="J11" s="71"/>
      <c r="K11" s="9">
        <v>0.4976851851851852</v>
      </c>
      <c r="L11" s="64" t="s">
        <v>183</v>
      </c>
      <c r="M11" s="71"/>
      <c r="N11" s="10">
        <v>0.6740046296296297</v>
      </c>
      <c r="O11" s="64" t="s">
        <v>184</v>
      </c>
      <c r="P11" s="71"/>
      <c r="Q11" s="71"/>
      <c r="R11" s="71"/>
      <c r="S11" s="71"/>
      <c r="T11" s="71"/>
      <c r="U11" s="76"/>
      <c r="V11" s="68"/>
      <c r="W11" s="71"/>
      <c r="X11" s="74"/>
    </row>
    <row r="12" spans="1:24" s="14" customFormat="1" ht="14.25" thickBot="1">
      <c r="A12" s="80"/>
      <c r="B12" s="83"/>
      <c r="C12" s="87" t="s">
        <v>77</v>
      </c>
      <c r="D12" s="88"/>
      <c r="E12" s="36" t="s">
        <v>32</v>
      </c>
      <c r="F12" s="37">
        <v>2002</v>
      </c>
      <c r="G12" s="63"/>
      <c r="H12" s="2">
        <f>H11-H10</f>
        <v>0.00412037037037033</v>
      </c>
      <c r="I12" s="65"/>
      <c r="J12" s="72"/>
      <c r="K12" s="2">
        <f>K11-K10</f>
        <v>0.005671296296296258</v>
      </c>
      <c r="L12" s="65"/>
      <c r="M12" s="72"/>
      <c r="N12" s="2">
        <f>N11-N10</f>
        <v>0.0175347222222223</v>
      </c>
      <c r="O12" s="65"/>
      <c r="P12" s="72"/>
      <c r="Q12" s="72"/>
      <c r="R12" s="72"/>
      <c r="S12" s="72"/>
      <c r="T12" s="72"/>
      <c r="U12" s="77"/>
      <c r="V12" s="69"/>
      <c r="W12" s="72"/>
      <c r="X12" s="75"/>
    </row>
    <row r="13" spans="1:25" ht="13.5">
      <c r="A13" s="78">
        <v>1</v>
      </c>
      <c r="B13" s="81">
        <v>73</v>
      </c>
      <c r="C13" s="84">
        <v>28488</v>
      </c>
      <c r="D13" s="104"/>
      <c r="E13" s="44">
        <v>56073</v>
      </c>
      <c r="F13" s="43" t="s">
        <v>128</v>
      </c>
      <c r="G13" s="105" t="s">
        <v>106</v>
      </c>
      <c r="H13" s="11">
        <v>0.25</v>
      </c>
      <c r="I13" s="12">
        <f>H15-H13</f>
        <v>0.12063657407407408</v>
      </c>
      <c r="J13" s="70">
        <f>I13/"01:00:00"</f>
        <v>2.895277777777778</v>
      </c>
      <c r="K13" s="3">
        <f>H15+TIME(0,40,0)</f>
        <v>0.39841435185185187</v>
      </c>
      <c r="L13" s="4">
        <f>K15-K13</f>
        <v>0.09857638888888887</v>
      </c>
      <c r="M13" s="70">
        <f>L13/"01:00:00"</f>
        <v>2.365833333333333</v>
      </c>
      <c r="N13" s="3">
        <f>K15+TIME(0,50,0)</f>
        <v>0.531712962962963</v>
      </c>
      <c r="O13" s="4">
        <f>N14-N13</f>
        <v>0.12476851851851856</v>
      </c>
      <c r="P13" s="70">
        <f>O13/"01:00:00"</f>
        <v>2.9944444444444454</v>
      </c>
      <c r="Q13" s="70" t="e">
        <f>#REF!/"01:00:00"</f>
        <v>#REF!</v>
      </c>
      <c r="R13" s="70" t="e">
        <f>#REF!/"01:00:00"</f>
        <v>#REF!</v>
      </c>
      <c r="S13" s="70" t="e">
        <f>#REF!/"01:00:00"</f>
        <v>#REF!</v>
      </c>
      <c r="T13" s="70" t="e">
        <f>#REF!/"01:00:00"</f>
        <v>#REF!</v>
      </c>
      <c r="U13" s="59">
        <f>I13+L13+O13</f>
        <v>0.3439814814814815</v>
      </c>
      <c r="V13" s="67">
        <f>80/W13</f>
        <v>9.690444145356661</v>
      </c>
      <c r="W13" s="70">
        <f>U13/"01:00:00"</f>
        <v>8.255555555555556</v>
      </c>
      <c r="X13" s="73" t="s">
        <v>190</v>
      </c>
      <c r="Y13" s="14"/>
    </row>
    <row r="14" spans="1:25" ht="13.5">
      <c r="A14" s="79"/>
      <c r="B14" s="82"/>
      <c r="C14" s="66" t="s">
        <v>74</v>
      </c>
      <c r="D14" s="61"/>
      <c r="E14" s="66" t="s">
        <v>94</v>
      </c>
      <c r="F14" s="61"/>
      <c r="G14" s="103"/>
      <c r="H14" s="6">
        <v>0.36541666666666667</v>
      </c>
      <c r="I14" s="7">
        <f>30/J13</f>
        <v>10.3617000863475</v>
      </c>
      <c r="J14" s="71"/>
      <c r="K14" s="6">
        <v>0.49199074074074073</v>
      </c>
      <c r="L14" s="7">
        <f>25/M13</f>
        <v>10.567101091933782</v>
      </c>
      <c r="M14" s="71"/>
      <c r="N14" s="8">
        <v>0.6564814814814816</v>
      </c>
      <c r="O14" s="7">
        <f>25/P13</f>
        <v>8.348794063079774</v>
      </c>
      <c r="P14" s="71"/>
      <c r="Q14" s="71"/>
      <c r="R14" s="71"/>
      <c r="S14" s="71"/>
      <c r="T14" s="71"/>
      <c r="U14" s="76"/>
      <c r="V14" s="68"/>
      <c r="W14" s="71"/>
      <c r="X14" s="74"/>
      <c r="Y14" s="14"/>
    </row>
    <row r="15" spans="1:25" ht="13.5">
      <c r="A15" s="79"/>
      <c r="B15" s="82"/>
      <c r="C15" s="66"/>
      <c r="D15" s="61"/>
      <c r="E15" s="66" t="s">
        <v>95</v>
      </c>
      <c r="F15" s="61"/>
      <c r="G15" s="103" t="s">
        <v>75</v>
      </c>
      <c r="H15" s="9">
        <v>0.3706365740740741</v>
      </c>
      <c r="I15" s="64" t="s">
        <v>181</v>
      </c>
      <c r="J15" s="71"/>
      <c r="K15" s="9">
        <v>0.49699074074074073</v>
      </c>
      <c r="L15" s="64" t="s">
        <v>185</v>
      </c>
      <c r="M15" s="71"/>
      <c r="N15" s="10">
        <v>0.6686458333333333</v>
      </c>
      <c r="O15" s="64" t="s">
        <v>184</v>
      </c>
      <c r="P15" s="71"/>
      <c r="Q15" s="71"/>
      <c r="R15" s="71"/>
      <c r="S15" s="71"/>
      <c r="T15" s="71"/>
      <c r="U15" s="76"/>
      <c r="V15" s="68"/>
      <c r="W15" s="71"/>
      <c r="X15" s="74"/>
      <c r="Y15" s="14"/>
    </row>
    <row r="16" spans="1:25" ht="14.25" thickBot="1">
      <c r="A16" s="80"/>
      <c r="B16" s="83"/>
      <c r="C16" s="87" t="s">
        <v>96</v>
      </c>
      <c r="D16" s="88"/>
      <c r="E16" s="36" t="s">
        <v>97</v>
      </c>
      <c r="F16" s="37">
        <v>2005</v>
      </c>
      <c r="G16" s="103"/>
      <c r="H16" s="2">
        <f>H15-H14</f>
        <v>0.005219907407407409</v>
      </c>
      <c r="I16" s="65"/>
      <c r="J16" s="72"/>
      <c r="K16" s="2">
        <f>K15-K14</f>
        <v>0.0050000000000000044</v>
      </c>
      <c r="L16" s="65"/>
      <c r="M16" s="72"/>
      <c r="N16" s="2">
        <f>N15-N14</f>
        <v>0.012164351851851718</v>
      </c>
      <c r="O16" s="65"/>
      <c r="P16" s="72"/>
      <c r="Q16" s="72"/>
      <c r="R16" s="72"/>
      <c r="S16" s="72"/>
      <c r="T16" s="72"/>
      <c r="U16" s="77"/>
      <c r="V16" s="69"/>
      <c r="W16" s="72"/>
      <c r="X16" s="75"/>
      <c r="Y16" s="14"/>
    </row>
    <row r="17" spans="1:24" s="14" customFormat="1" ht="13.5">
      <c r="A17" s="78">
        <v>1</v>
      </c>
      <c r="B17" s="81">
        <v>72</v>
      </c>
      <c r="C17" s="84">
        <v>18912</v>
      </c>
      <c r="D17" s="85"/>
      <c r="E17" s="44">
        <v>51736</v>
      </c>
      <c r="F17" s="43" t="s">
        <v>65</v>
      </c>
      <c r="G17" s="86" t="s">
        <v>30</v>
      </c>
      <c r="H17" s="11">
        <v>0.25</v>
      </c>
      <c r="I17" s="12">
        <f>H19-H17</f>
        <v>0.12106481481481479</v>
      </c>
      <c r="J17" s="70">
        <f>I17/"01:00:00"</f>
        <v>2.905555555555555</v>
      </c>
      <c r="K17" s="3">
        <f>H19+TIME(0,40,0)</f>
        <v>0.3988425925925926</v>
      </c>
      <c r="L17" s="4">
        <f>K19-K17</f>
        <v>0.09810185185185183</v>
      </c>
      <c r="M17" s="70">
        <f>L17/"01:00:00"</f>
        <v>2.354444444444444</v>
      </c>
      <c r="N17" s="3">
        <f>K19+TIME(0,50,0)</f>
        <v>0.5316666666666666</v>
      </c>
      <c r="O17" s="4">
        <f>N18-N17</f>
        <v>0.12482638888888897</v>
      </c>
      <c r="P17" s="70">
        <f>O17/"01:00:00"</f>
        <v>2.9958333333333353</v>
      </c>
      <c r="Q17" s="70" t="e">
        <f>#REF!/"01:00:00"</f>
        <v>#REF!</v>
      </c>
      <c r="R17" s="70" t="e">
        <f>#REF!/"01:00:00"</f>
        <v>#REF!</v>
      </c>
      <c r="S17" s="70" t="e">
        <f>#REF!/"01:00:00"</f>
        <v>#REF!</v>
      </c>
      <c r="T17" s="70" t="e">
        <f>#REF!/"01:00:00"</f>
        <v>#REF!</v>
      </c>
      <c r="U17" s="59">
        <f>I17+L17+O17</f>
        <v>0.3439930555555556</v>
      </c>
      <c r="V17" s="67">
        <f>80/W17</f>
        <v>9.69011809831432</v>
      </c>
      <c r="W17" s="70">
        <f>U17/"01:00:00"</f>
        <v>8.255833333333335</v>
      </c>
      <c r="X17" s="73" t="s">
        <v>191</v>
      </c>
    </row>
    <row r="18" spans="1:24" s="14" customFormat="1" ht="13.5">
      <c r="A18" s="79"/>
      <c r="B18" s="82"/>
      <c r="C18" s="66" t="s">
        <v>72</v>
      </c>
      <c r="D18" s="60"/>
      <c r="E18" s="66" t="s">
        <v>98</v>
      </c>
      <c r="F18" s="61"/>
      <c r="G18" s="62"/>
      <c r="H18" s="6">
        <v>0.36540509259259263</v>
      </c>
      <c r="I18" s="7">
        <f>30/J17</f>
        <v>10.32504780114723</v>
      </c>
      <c r="J18" s="71"/>
      <c r="K18" s="6">
        <v>0.49203703703703705</v>
      </c>
      <c r="L18" s="7">
        <f>25/M17</f>
        <v>10.618216139688535</v>
      </c>
      <c r="M18" s="71"/>
      <c r="N18" s="8">
        <v>0.6564930555555556</v>
      </c>
      <c r="O18" s="7">
        <f>25/P17</f>
        <v>8.344923504867866</v>
      </c>
      <c r="P18" s="71"/>
      <c r="Q18" s="71"/>
      <c r="R18" s="71"/>
      <c r="S18" s="71"/>
      <c r="T18" s="71"/>
      <c r="U18" s="76"/>
      <c r="V18" s="68"/>
      <c r="W18" s="71"/>
      <c r="X18" s="74"/>
    </row>
    <row r="19" spans="1:24" s="14" customFormat="1" ht="13.5">
      <c r="A19" s="79"/>
      <c r="B19" s="82"/>
      <c r="C19" s="66"/>
      <c r="D19" s="60"/>
      <c r="E19" s="66" t="s">
        <v>99</v>
      </c>
      <c r="F19" s="61"/>
      <c r="G19" s="62" t="s">
        <v>64</v>
      </c>
      <c r="H19" s="9">
        <v>0.3710648148148148</v>
      </c>
      <c r="I19" s="64" t="s">
        <v>181</v>
      </c>
      <c r="J19" s="71"/>
      <c r="K19" s="9">
        <v>0.4969444444444444</v>
      </c>
      <c r="L19" s="64" t="s">
        <v>184</v>
      </c>
      <c r="M19" s="71"/>
      <c r="N19" s="10">
        <v>0.6671759259259259</v>
      </c>
      <c r="O19" s="64" t="s">
        <v>183</v>
      </c>
      <c r="P19" s="71"/>
      <c r="Q19" s="71"/>
      <c r="R19" s="71"/>
      <c r="S19" s="71"/>
      <c r="T19" s="71"/>
      <c r="U19" s="76"/>
      <c r="V19" s="68"/>
      <c r="W19" s="71"/>
      <c r="X19" s="74"/>
    </row>
    <row r="20" spans="1:24" s="14" customFormat="1" ht="14.25" thickBot="1">
      <c r="A20" s="80"/>
      <c r="B20" s="83"/>
      <c r="C20" s="87" t="s">
        <v>73</v>
      </c>
      <c r="D20" s="88"/>
      <c r="E20" s="55" t="s">
        <v>100</v>
      </c>
      <c r="F20" s="56">
        <v>1998</v>
      </c>
      <c r="G20" s="63"/>
      <c r="H20" s="2">
        <f>H19-H18</f>
        <v>0.005659722222222163</v>
      </c>
      <c r="I20" s="65"/>
      <c r="J20" s="72"/>
      <c r="K20" s="2">
        <f>K19-K18</f>
        <v>0.00490740740740736</v>
      </c>
      <c r="L20" s="65"/>
      <c r="M20" s="72"/>
      <c r="N20" s="2">
        <f>N19-N18</f>
        <v>0.010682870370370301</v>
      </c>
      <c r="O20" s="65"/>
      <c r="P20" s="72"/>
      <c r="Q20" s="72"/>
      <c r="R20" s="72"/>
      <c r="S20" s="72"/>
      <c r="T20" s="72"/>
      <c r="U20" s="77"/>
      <c r="V20" s="69"/>
      <c r="W20" s="72"/>
      <c r="X20" s="75"/>
    </row>
    <row r="21" spans="1:24" ht="13.5">
      <c r="A21" s="94" t="s">
        <v>102</v>
      </c>
      <c r="B21" s="95"/>
      <c r="C21" s="95"/>
      <c r="D21" s="95"/>
      <c r="E21" s="95"/>
      <c r="F21" s="95"/>
      <c r="G21" s="96"/>
      <c r="H21" s="11">
        <v>0.25</v>
      </c>
      <c r="I21" s="12">
        <f>H23-H21</f>
        <v>0.15625</v>
      </c>
      <c r="J21" s="70">
        <f>I21/"01:00:00"</f>
        <v>3.75</v>
      </c>
      <c r="K21" s="3">
        <f>H23+TIME(0,40,0)</f>
        <v>0.4340277777777778</v>
      </c>
      <c r="L21" s="4">
        <f>K23-K21</f>
        <v>0.13020833333333326</v>
      </c>
      <c r="M21" s="70">
        <f>L21/"01:00:00"</f>
        <v>3.1249999999999982</v>
      </c>
      <c r="N21" s="5">
        <f>K23+TIME(0,50,0)</f>
        <v>0.5989583333333333</v>
      </c>
      <c r="O21" s="4">
        <f>N22-N21</f>
        <v>0.13020833333333337</v>
      </c>
      <c r="P21" s="70">
        <f>O21/"01:00:00"</f>
        <v>3.125000000000001</v>
      </c>
      <c r="Q21" s="70" t="e">
        <f>#REF!/"01:00:00"</f>
        <v>#REF!</v>
      </c>
      <c r="R21" s="70" t="e">
        <f>#REF!/"01:00:00"</f>
        <v>#REF!</v>
      </c>
      <c r="S21" s="70" t="e">
        <f>#REF!/"01:00:00"</f>
        <v>#REF!</v>
      </c>
      <c r="T21" s="70" t="e">
        <f>#REF!/"01:00:00"</f>
        <v>#REF!</v>
      </c>
      <c r="U21" s="59">
        <f>I21+L21+O21</f>
        <v>0.41666666666666663</v>
      </c>
      <c r="V21" s="67">
        <f>80/W21</f>
        <v>8</v>
      </c>
      <c r="W21" s="89">
        <f>U21/"01:00:00"</f>
        <v>10</v>
      </c>
      <c r="X21" s="34"/>
    </row>
    <row r="22" spans="1:24" ht="13.5">
      <c r="A22" s="97"/>
      <c r="B22" s="98"/>
      <c r="C22" s="98"/>
      <c r="D22" s="98"/>
      <c r="E22" s="98"/>
      <c r="F22" s="98"/>
      <c r="G22" s="99"/>
      <c r="H22" s="48">
        <v>0.3923611111111111</v>
      </c>
      <c r="I22" s="7">
        <f>30/J21</f>
        <v>8</v>
      </c>
      <c r="J22" s="71"/>
      <c r="K22" s="48">
        <v>0.5503472222222222</v>
      </c>
      <c r="L22" s="7">
        <f>25/M21</f>
        <v>8.000000000000005</v>
      </c>
      <c r="M22" s="71"/>
      <c r="N22" s="50">
        <v>0.7291666666666666</v>
      </c>
      <c r="O22" s="7">
        <f>25/P21</f>
        <v>7.999999999999997</v>
      </c>
      <c r="P22" s="71"/>
      <c r="Q22" s="71"/>
      <c r="R22" s="71"/>
      <c r="S22" s="71"/>
      <c r="T22" s="71"/>
      <c r="U22" s="76"/>
      <c r="V22" s="68"/>
      <c r="W22" s="90"/>
      <c r="X22" s="34"/>
    </row>
    <row r="23" spans="1:24" ht="13.5">
      <c r="A23" s="97"/>
      <c r="B23" s="98"/>
      <c r="C23" s="98"/>
      <c r="D23" s="98"/>
      <c r="E23" s="98"/>
      <c r="F23" s="98"/>
      <c r="G23" s="99"/>
      <c r="H23" s="49">
        <v>0.40625</v>
      </c>
      <c r="I23" s="64"/>
      <c r="J23" s="71"/>
      <c r="K23" s="49">
        <v>0.564236111111111</v>
      </c>
      <c r="L23" s="64"/>
      <c r="M23" s="71"/>
      <c r="N23" s="10">
        <v>0.75</v>
      </c>
      <c r="O23" s="92" t="s">
        <v>55</v>
      </c>
      <c r="P23" s="71"/>
      <c r="Q23" s="71"/>
      <c r="R23" s="71"/>
      <c r="S23" s="71"/>
      <c r="T23" s="71"/>
      <c r="U23" s="76"/>
      <c r="V23" s="68"/>
      <c r="W23" s="90"/>
      <c r="X23" s="34"/>
    </row>
    <row r="24" spans="1:24" ht="14.25" thickBot="1">
      <c r="A24" s="100"/>
      <c r="B24" s="101"/>
      <c r="C24" s="101"/>
      <c r="D24" s="101"/>
      <c r="E24" s="101"/>
      <c r="F24" s="101"/>
      <c r="G24" s="102"/>
      <c r="H24" s="2">
        <f>H23-H22</f>
        <v>0.013888888888888895</v>
      </c>
      <c r="I24" s="65"/>
      <c r="J24" s="72"/>
      <c r="K24" s="2">
        <f>K23-K22</f>
        <v>0.01388888888888884</v>
      </c>
      <c r="L24" s="65"/>
      <c r="M24" s="72"/>
      <c r="N24" s="2">
        <f>N23-N22</f>
        <v>0.02083333333333337</v>
      </c>
      <c r="O24" s="93"/>
      <c r="P24" s="72"/>
      <c r="Q24" s="72"/>
      <c r="R24" s="72"/>
      <c r="S24" s="72"/>
      <c r="T24" s="72"/>
      <c r="U24" s="77"/>
      <c r="V24" s="69"/>
      <c r="W24" s="91"/>
      <c r="X24" s="34"/>
    </row>
    <row r="25" spans="7:12" ht="13.5">
      <c r="G25" t="s">
        <v>56</v>
      </c>
      <c r="I25" s="46">
        <v>0.027777777777777776</v>
      </c>
      <c r="L25" s="46">
        <v>0.034722222222222224</v>
      </c>
    </row>
  </sheetData>
  <mergeCells count="107">
    <mergeCell ref="A1:E2"/>
    <mergeCell ref="F2:G2"/>
    <mergeCell ref="H2:K2"/>
    <mergeCell ref="A3:U3"/>
    <mergeCell ref="V3:X3"/>
    <mergeCell ref="A4:A8"/>
    <mergeCell ref="B4:B8"/>
    <mergeCell ref="C4:D4"/>
    <mergeCell ref="G4:G7"/>
    <mergeCell ref="H4:I4"/>
    <mergeCell ref="K4:L4"/>
    <mergeCell ref="N4:O4"/>
    <mergeCell ref="U4:U6"/>
    <mergeCell ref="V4:V6"/>
    <mergeCell ref="X4:X8"/>
    <mergeCell ref="C5:D7"/>
    <mergeCell ref="E5:F6"/>
    <mergeCell ref="E7:F7"/>
    <mergeCell ref="I7:I8"/>
    <mergeCell ref="L7:L8"/>
    <mergeCell ref="O7:O8"/>
    <mergeCell ref="U7:U8"/>
    <mergeCell ref="V7:V8"/>
    <mergeCell ref="C8:D8"/>
    <mergeCell ref="A9:A12"/>
    <mergeCell ref="B9:B12"/>
    <mergeCell ref="C9:D9"/>
    <mergeCell ref="G9:G10"/>
    <mergeCell ref="C12:D12"/>
    <mergeCell ref="J9:J12"/>
    <mergeCell ref="M9:M12"/>
    <mergeCell ref="P9:P12"/>
    <mergeCell ref="Q9:Q12"/>
    <mergeCell ref="R9:R12"/>
    <mergeCell ref="S9:S12"/>
    <mergeCell ref="T9:T12"/>
    <mergeCell ref="U9:U12"/>
    <mergeCell ref="V9:V12"/>
    <mergeCell ref="W9:W12"/>
    <mergeCell ref="X9:X12"/>
    <mergeCell ref="C10:D11"/>
    <mergeCell ref="E10:F10"/>
    <mergeCell ref="E11:F11"/>
    <mergeCell ref="G11:G12"/>
    <mergeCell ref="I11:I12"/>
    <mergeCell ref="L11:L12"/>
    <mergeCell ref="O11:O12"/>
    <mergeCell ref="A13:A16"/>
    <mergeCell ref="B13:B16"/>
    <mergeCell ref="C13:D13"/>
    <mergeCell ref="G13:G14"/>
    <mergeCell ref="C16:D16"/>
    <mergeCell ref="J13:J16"/>
    <mergeCell ref="M13:M16"/>
    <mergeCell ref="P13:P16"/>
    <mergeCell ref="Q13:Q16"/>
    <mergeCell ref="R13:R16"/>
    <mergeCell ref="S13:S16"/>
    <mergeCell ref="T13:T16"/>
    <mergeCell ref="U13:U16"/>
    <mergeCell ref="V13:V16"/>
    <mergeCell ref="W13:W16"/>
    <mergeCell ref="X13:X16"/>
    <mergeCell ref="C14:D15"/>
    <mergeCell ref="E14:F14"/>
    <mergeCell ref="E15:F15"/>
    <mergeCell ref="G15:G16"/>
    <mergeCell ref="I15:I16"/>
    <mergeCell ref="L15:L16"/>
    <mergeCell ref="O15:O16"/>
    <mergeCell ref="A21:G24"/>
    <mergeCell ref="J21:J24"/>
    <mergeCell ref="M21:M24"/>
    <mergeCell ref="P21:P24"/>
    <mergeCell ref="U21:U24"/>
    <mergeCell ref="V21:V24"/>
    <mergeCell ref="W21:W24"/>
    <mergeCell ref="I23:I24"/>
    <mergeCell ref="L23:L24"/>
    <mergeCell ref="O23:O24"/>
    <mergeCell ref="Q21:Q24"/>
    <mergeCell ref="R21:R24"/>
    <mergeCell ref="S21:S24"/>
    <mergeCell ref="T21:T24"/>
    <mergeCell ref="A17:A20"/>
    <mergeCell ref="B17:B20"/>
    <mergeCell ref="C17:D17"/>
    <mergeCell ref="G17:G18"/>
    <mergeCell ref="C20:D20"/>
    <mergeCell ref="J17:J20"/>
    <mergeCell ref="M17:M20"/>
    <mergeCell ref="P17:P20"/>
    <mergeCell ref="Q17:Q20"/>
    <mergeCell ref="R17:R20"/>
    <mergeCell ref="S17:S20"/>
    <mergeCell ref="T17:T20"/>
    <mergeCell ref="U17:U20"/>
    <mergeCell ref="V17:V20"/>
    <mergeCell ref="W17:W20"/>
    <mergeCell ref="X17:X20"/>
    <mergeCell ref="C18:D19"/>
    <mergeCell ref="E18:F18"/>
    <mergeCell ref="E19:F19"/>
    <mergeCell ref="G19:G20"/>
    <mergeCell ref="I19:I20"/>
    <mergeCell ref="L19:L20"/>
    <mergeCell ref="O19:O20"/>
  </mergeCells>
  <printOptions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625" style="13" customWidth="1"/>
    <col min="10" max="11" width="9.625" style="13" hidden="1" customWidth="1"/>
    <col min="12" max="12" width="9.625" style="16" customWidth="1"/>
    <col min="13" max="13" width="9.625" style="13" customWidth="1"/>
    <col min="14" max="18" width="9.625" style="13" hidden="1" customWidth="1"/>
    <col min="19" max="19" width="9.625" style="16" customWidth="1"/>
    <col min="20" max="20" width="9.625" style="13" customWidth="1"/>
    <col min="21" max="21" width="9.625" style="13" hidden="1" customWidth="1"/>
    <col min="22" max="22" width="9.625" style="13" customWidth="1"/>
    <col min="23" max="16384" width="9.00390625" style="13" customWidth="1"/>
  </cols>
  <sheetData>
    <row r="1" spans="1:19" ht="13.5">
      <c r="A1" s="129" t="s">
        <v>27</v>
      </c>
      <c r="B1" s="129"/>
      <c r="C1" s="129"/>
      <c r="D1" s="129"/>
      <c r="E1" s="129"/>
      <c r="F1" s="130" t="s">
        <v>81</v>
      </c>
      <c r="G1" s="131" t="s">
        <v>101</v>
      </c>
      <c r="H1" s="131"/>
      <c r="I1" s="131"/>
      <c r="J1" s="131"/>
      <c r="K1" s="131"/>
      <c r="L1" s="131"/>
      <c r="M1" s="131"/>
      <c r="S1" s="13"/>
    </row>
    <row r="2" spans="1:22" ht="13.5">
      <c r="A2" s="129"/>
      <c r="B2" s="129"/>
      <c r="C2" s="129"/>
      <c r="D2" s="129"/>
      <c r="E2" s="129"/>
      <c r="F2" s="130"/>
      <c r="G2" s="136" t="s">
        <v>121</v>
      </c>
      <c r="H2" s="136"/>
      <c r="I2" s="136"/>
      <c r="J2" s="136"/>
      <c r="K2" s="136"/>
      <c r="L2" s="136"/>
      <c r="M2" s="136"/>
      <c r="N2" s="38"/>
      <c r="O2" s="38"/>
      <c r="P2" s="38"/>
      <c r="Q2" s="38"/>
      <c r="R2" s="38"/>
      <c r="S2" s="16" t="s">
        <v>66</v>
      </c>
      <c r="T2" s="52">
        <v>66</v>
      </c>
      <c r="U2" s="38"/>
      <c r="V2" s="53" t="s">
        <v>80</v>
      </c>
    </row>
    <row r="3" spans="1:22" ht="19.5" customHeight="1" thickBot="1">
      <c r="A3" s="132" t="s">
        <v>117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18" t="s">
        <v>119</v>
      </c>
      <c r="U3" s="118"/>
      <c r="V3" s="118"/>
    </row>
    <row r="4" spans="1:22" ht="13.5" customHeight="1">
      <c r="A4" s="78" t="s">
        <v>0</v>
      </c>
      <c r="B4" s="137" t="s">
        <v>7</v>
      </c>
      <c r="C4" s="140" t="s">
        <v>1</v>
      </c>
      <c r="D4" s="141"/>
      <c r="E4" s="40" t="s">
        <v>57</v>
      </c>
      <c r="F4" s="41" t="s">
        <v>58</v>
      </c>
      <c r="G4" s="86" t="s">
        <v>3</v>
      </c>
      <c r="H4" s="126" t="s">
        <v>59</v>
      </c>
      <c r="I4" s="127"/>
      <c r="J4" s="18"/>
      <c r="K4" s="18"/>
      <c r="L4" s="126" t="s">
        <v>79</v>
      </c>
      <c r="M4" s="127"/>
      <c r="N4" s="18"/>
      <c r="O4" s="18"/>
      <c r="P4" s="18"/>
      <c r="Q4" s="19"/>
      <c r="R4" s="20"/>
      <c r="S4" s="59" t="s">
        <v>18</v>
      </c>
      <c r="T4" s="128" t="s">
        <v>20</v>
      </c>
      <c r="U4" s="21"/>
      <c r="V4" s="106" t="s">
        <v>22</v>
      </c>
    </row>
    <row r="5" spans="1:22" s="14" customFormat="1" ht="14.25" customHeight="1">
      <c r="A5" s="79"/>
      <c r="B5" s="138"/>
      <c r="C5" s="66"/>
      <c r="D5" s="61"/>
      <c r="E5" s="110" t="s">
        <v>2</v>
      </c>
      <c r="F5" s="111"/>
      <c r="G5" s="62"/>
      <c r="H5" s="22" t="s">
        <v>8</v>
      </c>
      <c r="I5" s="23" t="s">
        <v>12</v>
      </c>
      <c r="J5" s="24"/>
      <c r="K5" s="24"/>
      <c r="L5" s="22" t="s">
        <v>16</v>
      </c>
      <c r="M5" s="23" t="s">
        <v>12</v>
      </c>
      <c r="N5" s="24"/>
      <c r="O5" s="24"/>
      <c r="P5" s="24"/>
      <c r="Q5" s="24"/>
      <c r="R5" s="25"/>
      <c r="S5" s="76"/>
      <c r="T5" s="114"/>
      <c r="U5" s="26"/>
      <c r="V5" s="107"/>
    </row>
    <row r="6" spans="1:22" s="14" customFormat="1" ht="13.5">
      <c r="A6" s="79"/>
      <c r="B6" s="138"/>
      <c r="C6" s="66"/>
      <c r="D6" s="61"/>
      <c r="E6" s="110"/>
      <c r="F6" s="111"/>
      <c r="G6" s="62"/>
      <c r="H6" s="22" t="s">
        <v>9</v>
      </c>
      <c r="I6" s="23" t="s">
        <v>13</v>
      </c>
      <c r="J6" s="24"/>
      <c r="K6" s="24"/>
      <c r="L6" s="22" t="s">
        <v>17</v>
      </c>
      <c r="M6" s="23" t="s">
        <v>13</v>
      </c>
      <c r="N6" s="24"/>
      <c r="O6" s="24"/>
      <c r="P6" s="24"/>
      <c r="Q6" s="24"/>
      <c r="R6" s="25"/>
      <c r="S6" s="76"/>
      <c r="T6" s="114"/>
      <c r="U6" s="26"/>
      <c r="V6" s="107"/>
    </row>
    <row r="7" spans="1:22" s="14" customFormat="1" ht="13.5">
      <c r="A7" s="79"/>
      <c r="B7" s="138"/>
      <c r="C7" s="66"/>
      <c r="D7" s="61"/>
      <c r="E7" s="110" t="s">
        <v>43</v>
      </c>
      <c r="F7" s="111"/>
      <c r="G7" s="62"/>
      <c r="H7" s="27" t="s">
        <v>10</v>
      </c>
      <c r="I7" s="112" t="s">
        <v>14</v>
      </c>
      <c r="J7" s="28"/>
      <c r="K7" s="28"/>
      <c r="L7" s="27" t="s">
        <v>10</v>
      </c>
      <c r="M7" s="112" t="s">
        <v>14</v>
      </c>
      <c r="N7" s="28"/>
      <c r="O7" s="28"/>
      <c r="P7" s="28"/>
      <c r="Q7" s="28"/>
      <c r="R7" s="33"/>
      <c r="S7" s="76" t="s">
        <v>19</v>
      </c>
      <c r="T7" s="114" t="s">
        <v>21</v>
      </c>
      <c r="U7" s="29"/>
      <c r="V7" s="108"/>
    </row>
    <row r="8" spans="1:22" s="14" customFormat="1" ht="14.25" thickBot="1">
      <c r="A8" s="80"/>
      <c r="B8" s="139"/>
      <c r="C8" s="87" t="s">
        <v>42</v>
      </c>
      <c r="D8" s="88"/>
      <c r="E8" s="36" t="s">
        <v>52</v>
      </c>
      <c r="F8" s="37" t="s">
        <v>53</v>
      </c>
      <c r="G8" s="42" t="s">
        <v>54</v>
      </c>
      <c r="H8" s="1" t="s">
        <v>11</v>
      </c>
      <c r="I8" s="113"/>
      <c r="J8" s="30"/>
      <c r="K8" s="30"/>
      <c r="L8" s="1" t="s">
        <v>11</v>
      </c>
      <c r="M8" s="113"/>
      <c r="N8" s="30"/>
      <c r="O8" s="30"/>
      <c r="P8" s="30"/>
      <c r="Q8" s="30"/>
      <c r="R8" s="31"/>
      <c r="S8" s="77"/>
      <c r="T8" s="115"/>
      <c r="U8" s="32"/>
      <c r="V8" s="142"/>
    </row>
    <row r="9" spans="1:22" s="14" customFormat="1" ht="13.5">
      <c r="A9" s="78">
        <v>1</v>
      </c>
      <c r="B9" s="81">
        <v>51</v>
      </c>
      <c r="C9" s="84">
        <v>16261</v>
      </c>
      <c r="D9" s="104"/>
      <c r="E9" s="44">
        <v>55458</v>
      </c>
      <c r="F9" s="41" t="s">
        <v>129</v>
      </c>
      <c r="G9" s="86" t="s">
        <v>130</v>
      </c>
      <c r="H9" s="11">
        <v>0.2604166666666667</v>
      </c>
      <c r="I9" s="12">
        <f>H11-H9</f>
        <v>0.12171296296296297</v>
      </c>
      <c r="J9" s="70">
        <f>I9/"01:00:00"</f>
        <v>2.921111111111111</v>
      </c>
      <c r="K9" s="70" t="e">
        <f>#REF!/"01:00:00"</f>
        <v>#REF!</v>
      </c>
      <c r="L9" s="5">
        <f>H11+TIME(0,40,0)</f>
        <v>0.40990740740740744</v>
      </c>
      <c r="M9" s="4">
        <f>L10-L9</f>
        <v>0.14043981481481477</v>
      </c>
      <c r="N9" s="70">
        <f>M9/"01:00:00"</f>
        <v>3.3705555555555544</v>
      </c>
      <c r="O9" s="70" t="e">
        <f>#REF!/"01:00:00"</f>
        <v>#REF!</v>
      </c>
      <c r="P9" s="70" t="e">
        <f>#REF!/"01:00:00"</f>
        <v>#REF!</v>
      </c>
      <c r="Q9" s="70" t="e">
        <f>#REF!/"01:00:00"</f>
        <v>#REF!</v>
      </c>
      <c r="R9" s="70" t="e">
        <f>#REF!/"01:00:00"</f>
        <v>#REF!</v>
      </c>
      <c r="S9" s="59">
        <f>I9+M9</f>
        <v>0.26215277777777773</v>
      </c>
      <c r="T9" s="67">
        <f>60/U9</f>
        <v>9.536423841059603</v>
      </c>
      <c r="U9" s="89">
        <f>S9/"01:00:00"</f>
        <v>6.291666666666666</v>
      </c>
      <c r="V9" s="54"/>
    </row>
    <row r="10" spans="1:22" s="14" customFormat="1" ht="13.5">
      <c r="A10" s="79"/>
      <c r="B10" s="82"/>
      <c r="C10" s="66" t="s">
        <v>131</v>
      </c>
      <c r="D10" s="61"/>
      <c r="E10" s="66" t="s">
        <v>132</v>
      </c>
      <c r="F10" s="61"/>
      <c r="G10" s="62"/>
      <c r="H10" s="6">
        <v>0.3781828703703704</v>
      </c>
      <c r="I10" s="7">
        <f>30/J9</f>
        <v>10.270064663370102</v>
      </c>
      <c r="J10" s="71"/>
      <c r="K10" s="71"/>
      <c r="L10" s="8">
        <v>0.5503472222222222</v>
      </c>
      <c r="M10" s="7">
        <f>30/N9</f>
        <v>8.900609856601289</v>
      </c>
      <c r="N10" s="71"/>
      <c r="O10" s="71"/>
      <c r="P10" s="71"/>
      <c r="Q10" s="71"/>
      <c r="R10" s="71"/>
      <c r="S10" s="76"/>
      <c r="T10" s="68"/>
      <c r="U10" s="90"/>
      <c r="V10" s="135" t="s">
        <v>188</v>
      </c>
    </row>
    <row r="11" spans="1:22" s="14" customFormat="1" ht="13.5">
      <c r="A11" s="79"/>
      <c r="B11" s="82"/>
      <c r="C11" s="66"/>
      <c r="D11" s="61"/>
      <c r="E11" s="66" t="s">
        <v>133</v>
      </c>
      <c r="F11" s="61"/>
      <c r="G11" s="62" t="s">
        <v>134</v>
      </c>
      <c r="H11" s="9">
        <v>0.38212962962962965</v>
      </c>
      <c r="I11" s="64" t="s">
        <v>180</v>
      </c>
      <c r="J11" s="71"/>
      <c r="K11" s="71"/>
      <c r="L11" s="10">
        <v>0.555787037037037</v>
      </c>
      <c r="M11" s="64" t="s">
        <v>187</v>
      </c>
      <c r="N11" s="71"/>
      <c r="O11" s="71"/>
      <c r="P11" s="71"/>
      <c r="Q11" s="71"/>
      <c r="R11" s="71"/>
      <c r="S11" s="76"/>
      <c r="T11" s="68"/>
      <c r="U11" s="90"/>
      <c r="V11" s="120"/>
    </row>
    <row r="12" spans="1:22" s="14" customFormat="1" ht="14.25" thickBot="1">
      <c r="A12" s="80"/>
      <c r="B12" s="83"/>
      <c r="C12" s="87" t="s">
        <v>135</v>
      </c>
      <c r="D12" s="88"/>
      <c r="E12" s="36" t="s">
        <v>136</v>
      </c>
      <c r="F12" s="37">
        <v>2004</v>
      </c>
      <c r="G12" s="63"/>
      <c r="H12" s="2">
        <f>H11-H10</f>
        <v>0.003946759259259247</v>
      </c>
      <c r="I12" s="65"/>
      <c r="J12" s="72"/>
      <c r="K12" s="72"/>
      <c r="L12" s="2">
        <f>L11-L10</f>
        <v>0.005439814814814814</v>
      </c>
      <c r="M12" s="65"/>
      <c r="N12" s="72"/>
      <c r="O12" s="72"/>
      <c r="P12" s="72"/>
      <c r="Q12" s="72"/>
      <c r="R12" s="72"/>
      <c r="S12" s="77"/>
      <c r="T12" s="69"/>
      <c r="U12" s="91"/>
      <c r="V12" s="122"/>
    </row>
    <row r="13" spans="1:22" s="14" customFormat="1" ht="13.5">
      <c r="A13" s="78">
        <v>1</v>
      </c>
      <c r="B13" s="81">
        <v>52</v>
      </c>
      <c r="C13" s="84"/>
      <c r="D13" s="85"/>
      <c r="E13" s="44"/>
      <c r="F13" s="41" t="s">
        <v>137</v>
      </c>
      <c r="G13" s="86" t="s">
        <v>138</v>
      </c>
      <c r="H13" s="11">
        <v>0.2604166666666667</v>
      </c>
      <c r="I13" s="12">
        <f>H15-H13</f>
        <v>0.12886574074074075</v>
      </c>
      <c r="J13" s="70">
        <f>I13/"01:00:00"</f>
        <v>3.092777777777778</v>
      </c>
      <c r="K13" s="70" t="e">
        <f>#REF!/"01:00:00"</f>
        <v>#REF!</v>
      </c>
      <c r="L13" s="5">
        <f>H15+TIME(0,40,0)</f>
        <v>0.41706018518518523</v>
      </c>
      <c r="M13" s="4">
        <f>L14-L13</f>
        <v>0.1349305555555555</v>
      </c>
      <c r="N13" s="70">
        <f>M13/"01:00:00"</f>
        <v>3.238333333333332</v>
      </c>
      <c r="O13" s="70" t="e">
        <f>#REF!/"01:00:00"</f>
        <v>#REF!</v>
      </c>
      <c r="P13" s="70" t="e">
        <f>#REF!/"01:00:00"</f>
        <v>#REF!</v>
      </c>
      <c r="Q13" s="70" t="e">
        <f>#REF!/"01:00:00"</f>
        <v>#REF!</v>
      </c>
      <c r="R13" s="70" t="e">
        <f>#REF!/"01:00:00"</f>
        <v>#REF!</v>
      </c>
      <c r="S13" s="59">
        <f>I13+M13</f>
        <v>0.26379629629629625</v>
      </c>
      <c r="T13" s="67">
        <f>60/U13</f>
        <v>9.477009477009478</v>
      </c>
      <c r="U13" s="89">
        <f>S13/"01:00:00"</f>
        <v>6.3311111111111105</v>
      </c>
      <c r="V13" s="54" t="s">
        <v>194</v>
      </c>
    </row>
    <row r="14" spans="1:22" s="14" customFormat="1" ht="13.5">
      <c r="A14" s="79"/>
      <c r="B14" s="82"/>
      <c r="C14" s="66" t="s">
        <v>139</v>
      </c>
      <c r="D14" s="60"/>
      <c r="E14" s="66" t="s">
        <v>140</v>
      </c>
      <c r="F14" s="61"/>
      <c r="G14" s="62"/>
      <c r="H14" s="6">
        <v>0.3781597222222222</v>
      </c>
      <c r="I14" s="7">
        <f>30/J13</f>
        <v>9.700017962996228</v>
      </c>
      <c r="J14" s="71"/>
      <c r="K14" s="71"/>
      <c r="L14" s="8">
        <v>0.5519907407407407</v>
      </c>
      <c r="M14" s="7">
        <f>30/N13</f>
        <v>9.264024704065882</v>
      </c>
      <c r="N14" s="71"/>
      <c r="O14" s="71"/>
      <c r="P14" s="71"/>
      <c r="Q14" s="71"/>
      <c r="R14" s="71"/>
      <c r="S14" s="76"/>
      <c r="T14" s="68"/>
      <c r="U14" s="90"/>
      <c r="V14" s="135" t="s">
        <v>188</v>
      </c>
    </row>
    <row r="15" spans="1:22" s="14" customFormat="1" ht="13.5">
      <c r="A15" s="79"/>
      <c r="B15" s="82"/>
      <c r="C15" s="66"/>
      <c r="D15" s="60"/>
      <c r="E15" s="66" t="s">
        <v>141</v>
      </c>
      <c r="F15" s="61"/>
      <c r="G15" s="62" t="s">
        <v>31</v>
      </c>
      <c r="H15" s="9">
        <v>0.38928240740740744</v>
      </c>
      <c r="I15" s="64" t="s">
        <v>182</v>
      </c>
      <c r="J15" s="71"/>
      <c r="K15" s="71"/>
      <c r="L15" s="10">
        <v>0.5608564814814815</v>
      </c>
      <c r="M15" s="64" t="s">
        <v>184</v>
      </c>
      <c r="N15" s="71"/>
      <c r="O15" s="71"/>
      <c r="P15" s="71"/>
      <c r="Q15" s="71"/>
      <c r="R15" s="71"/>
      <c r="S15" s="76"/>
      <c r="T15" s="68"/>
      <c r="U15" s="90"/>
      <c r="V15" s="120"/>
    </row>
    <row r="16" spans="1:22" s="14" customFormat="1" ht="14.25" thickBot="1">
      <c r="A16" s="80"/>
      <c r="B16" s="83"/>
      <c r="C16" s="87" t="s">
        <v>142</v>
      </c>
      <c r="D16" s="88"/>
      <c r="E16" s="36" t="s">
        <v>83</v>
      </c>
      <c r="F16" s="37">
        <v>2006</v>
      </c>
      <c r="G16" s="63"/>
      <c r="H16" s="2">
        <f>H15-H14</f>
        <v>0.011122685185185222</v>
      </c>
      <c r="I16" s="65"/>
      <c r="J16" s="72"/>
      <c r="K16" s="72"/>
      <c r="L16" s="2">
        <f>L15-L14</f>
        <v>0.008865740740740757</v>
      </c>
      <c r="M16" s="65"/>
      <c r="N16" s="72"/>
      <c r="O16" s="72"/>
      <c r="P16" s="72"/>
      <c r="Q16" s="72"/>
      <c r="R16" s="72"/>
      <c r="S16" s="77"/>
      <c r="T16" s="69"/>
      <c r="U16" s="91"/>
      <c r="V16" s="122"/>
    </row>
    <row r="17" spans="1:22" s="14" customFormat="1" ht="13.5">
      <c r="A17" s="78">
        <v>1</v>
      </c>
      <c r="B17" s="81">
        <v>53</v>
      </c>
      <c r="C17" s="84">
        <v>26959</v>
      </c>
      <c r="D17" s="104"/>
      <c r="E17" s="57">
        <v>55705</v>
      </c>
      <c r="F17" s="43" t="s">
        <v>82</v>
      </c>
      <c r="G17" s="86" t="s">
        <v>30</v>
      </c>
      <c r="H17" s="11">
        <v>0.2604166666666667</v>
      </c>
      <c r="I17" s="12">
        <f>H19-H17</f>
        <v>0.12747685185185187</v>
      </c>
      <c r="J17" s="70">
        <f>I17/"01:00:00"</f>
        <v>3.059444444444445</v>
      </c>
      <c r="K17" s="70" t="e">
        <f>#REF!/"01:00:00"</f>
        <v>#REF!</v>
      </c>
      <c r="L17" s="5">
        <f>H19+TIME(0,40,0)</f>
        <v>0.41567129629629634</v>
      </c>
      <c r="M17" s="4"/>
      <c r="N17" s="70">
        <f>M17/"01:00:00"</f>
        <v>0</v>
      </c>
      <c r="O17" s="70" t="e">
        <f>#REF!/"01:00:00"</f>
        <v>#REF!</v>
      </c>
      <c r="P17" s="70" t="e">
        <f>#REF!/"01:00:00"</f>
        <v>#REF!</v>
      </c>
      <c r="Q17" s="70" t="e">
        <f>#REF!/"01:00:00"</f>
        <v>#REF!</v>
      </c>
      <c r="R17" s="70" t="e">
        <f>#REF!/"01:00:00"</f>
        <v>#REF!</v>
      </c>
      <c r="S17" s="59"/>
      <c r="T17" s="67"/>
      <c r="U17" s="89">
        <f>S17/"01:00:00"</f>
        <v>0</v>
      </c>
      <c r="V17" s="54"/>
    </row>
    <row r="18" spans="1:22" s="14" customFormat="1" ht="13.5">
      <c r="A18" s="79"/>
      <c r="B18" s="82"/>
      <c r="C18" s="66" t="s">
        <v>107</v>
      </c>
      <c r="D18" s="61"/>
      <c r="E18" s="66" t="s">
        <v>143</v>
      </c>
      <c r="F18" s="61"/>
      <c r="G18" s="62"/>
      <c r="H18" s="6">
        <v>0.3781828703703704</v>
      </c>
      <c r="I18" s="7">
        <f>30/J17</f>
        <v>9.805701834029415</v>
      </c>
      <c r="J18" s="71"/>
      <c r="K18" s="71"/>
      <c r="L18" s="8"/>
      <c r="M18" s="7"/>
      <c r="N18" s="71"/>
      <c r="O18" s="71"/>
      <c r="P18" s="71"/>
      <c r="Q18" s="71"/>
      <c r="R18" s="71"/>
      <c r="S18" s="76"/>
      <c r="T18" s="68"/>
      <c r="U18" s="90"/>
      <c r="V18" s="133" t="s">
        <v>189</v>
      </c>
    </row>
    <row r="19" spans="1:22" s="14" customFormat="1" ht="13.5">
      <c r="A19" s="79"/>
      <c r="B19" s="82"/>
      <c r="C19" s="66"/>
      <c r="D19" s="61"/>
      <c r="E19" s="66" t="s">
        <v>144</v>
      </c>
      <c r="F19" s="61"/>
      <c r="G19" s="62" t="s">
        <v>145</v>
      </c>
      <c r="H19" s="9">
        <v>0.38789351851851855</v>
      </c>
      <c r="I19" s="64" t="s">
        <v>181</v>
      </c>
      <c r="J19" s="71"/>
      <c r="K19" s="71"/>
      <c r="L19" s="10"/>
      <c r="M19" s="64"/>
      <c r="N19" s="71"/>
      <c r="O19" s="71"/>
      <c r="P19" s="71"/>
      <c r="Q19" s="71"/>
      <c r="R19" s="71"/>
      <c r="S19" s="76"/>
      <c r="T19" s="68"/>
      <c r="U19" s="90"/>
      <c r="V19" s="133"/>
    </row>
    <row r="20" spans="1:22" s="14" customFormat="1" ht="14.25" thickBot="1">
      <c r="A20" s="80"/>
      <c r="B20" s="83"/>
      <c r="C20" s="87" t="s">
        <v>146</v>
      </c>
      <c r="D20" s="88"/>
      <c r="E20" s="36" t="s">
        <v>147</v>
      </c>
      <c r="F20" s="37">
        <v>2007</v>
      </c>
      <c r="G20" s="63"/>
      <c r="H20" s="2">
        <f>H19-H18</f>
        <v>0.009710648148148149</v>
      </c>
      <c r="I20" s="65"/>
      <c r="J20" s="72"/>
      <c r="K20" s="72"/>
      <c r="L20" s="2"/>
      <c r="M20" s="65"/>
      <c r="N20" s="72"/>
      <c r="O20" s="72"/>
      <c r="P20" s="72"/>
      <c r="Q20" s="72"/>
      <c r="R20" s="72"/>
      <c r="S20" s="77"/>
      <c r="T20" s="69"/>
      <c r="U20" s="91"/>
      <c r="V20" s="134"/>
    </row>
    <row r="21" spans="1:22" ht="13.5">
      <c r="A21" s="94" t="s">
        <v>148</v>
      </c>
      <c r="B21" s="95"/>
      <c r="C21" s="95"/>
      <c r="D21" s="95"/>
      <c r="E21" s="95"/>
      <c r="F21" s="95"/>
      <c r="G21" s="96"/>
      <c r="H21" s="11">
        <v>0.2604166666666667</v>
      </c>
      <c r="I21" s="12">
        <f>H23-H21</f>
        <v>0.16666666666666663</v>
      </c>
      <c r="J21" s="70">
        <f>I21/"01:00:00"</f>
        <v>3.999999999999999</v>
      </c>
      <c r="K21" s="70" t="e">
        <f>#REF!/"01:00:00"</f>
        <v>#REF!</v>
      </c>
      <c r="L21" s="5">
        <f>H23+TIME(0,40,0)</f>
        <v>0.4548611111111111</v>
      </c>
      <c r="M21" s="4">
        <f>L22-L21</f>
        <v>0.16666666666666669</v>
      </c>
      <c r="N21" s="70">
        <f>M21/"01:00:00"</f>
        <v>4.000000000000001</v>
      </c>
      <c r="O21" s="70" t="e">
        <f>#REF!/"01:00:00"</f>
        <v>#REF!</v>
      </c>
      <c r="P21" s="70" t="e">
        <f>#REF!/"01:00:00"</f>
        <v>#REF!</v>
      </c>
      <c r="Q21" s="70" t="e">
        <f>#REF!/"01:00:00"</f>
        <v>#REF!</v>
      </c>
      <c r="R21" s="70" t="e">
        <f>#REF!/"01:00:00"</f>
        <v>#REF!</v>
      </c>
      <c r="S21" s="59">
        <f>I21+M21</f>
        <v>0.3333333333333333</v>
      </c>
      <c r="T21" s="67">
        <f>60/U21</f>
        <v>7.5</v>
      </c>
      <c r="U21" s="89">
        <f>S21/"01:00:00"</f>
        <v>8</v>
      </c>
      <c r="V21" s="34"/>
    </row>
    <row r="22" spans="1:22" ht="13.5">
      <c r="A22" s="97"/>
      <c r="B22" s="98"/>
      <c r="C22" s="98"/>
      <c r="D22" s="98"/>
      <c r="E22" s="98"/>
      <c r="F22" s="98"/>
      <c r="G22" s="99"/>
      <c r="H22" s="6">
        <v>0.4131944444444444</v>
      </c>
      <c r="I22" s="7">
        <f>30/J21</f>
        <v>7.500000000000002</v>
      </c>
      <c r="J22" s="71"/>
      <c r="K22" s="71"/>
      <c r="L22" s="50">
        <v>0.6215277777777778</v>
      </c>
      <c r="M22" s="7">
        <f>30/N21</f>
        <v>7.499999999999998</v>
      </c>
      <c r="N22" s="71"/>
      <c r="O22" s="71"/>
      <c r="P22" s="71"/>
      <c r="Q22" s="71"/>
      <c r="R22" s="71"/>
      <c r="S22" s="76"/>
      <c r="T22" s="68"/>
      <c r="U22" s="90"/>
      <c r="V22" s="34"/>
    </row>
    <row r="23" spans="1:22" ht="13.5">
      <c r="A23" s="97"/>
      <c r="B23" s="98"/>
      <c r="C23" s="98"/>
      <c r="D23" s="98"/>
      <c r="E23" s="98"/>
      <c r="F23" s="98"/>
      <c r="G23" s="99"/>
      <c r="H23" s="9">
        <v>0.4270833333333333</v>
      </c>
      <c r="I23" s="64"/>
      <c r="J23" s="71"/>
      <c r="K23" s="71"/>
      <c r="L23" s="10">
        <v>0.642361111111111</v>
      </c>
      <c r="M23" s="92" t="s">
        <v>48</v>
      </c>
      <c r="N23" s="71"/>
      <c r="O23" s="71"/>
      <c r="P23" s="71"/>
      <c r="Q23" s="71"/>
      <c r="R23" s="71"/>
      <c r="S23" s="76"/>
      <c r="T23" s="68"/>
      <c r="U23" s="90"/>
      <c r="V23" s="34"/>
    </row>
    <row r="24" spans="1:22" ht="14.25" thickBot="1">
      <c r="A24" s="100"/>
      <c r="B24" s="101"/>
      <c r="C24" s="101"/>
      <c r="D24" s="101"/>
      <c r="E24" s="101"/>
      <c r="F24" s="101"/>
      <c r="G24" s="102"/>
      <c r="H24" s="2">
        <f>H23-H22</f>
        <v>0.013888888888888895</v>
      </c>
      <c r="I24" s="65"/>
      <c r="J24" s="72"/>
      <c r="K24" s="72"/>
      <c r="L24" s="2">
        <f>L23-L22</f>
        <v>0.02083333333333326</v>
      </c>
      <c r="M24" s="93"/>
      <c r="N24" s="72"/>
      <c r="O24" s="72"/>
      <c r="P24" s="72"/>
      <c r="Q24" s="72"/>
      <c r="R24" s="72"/>
      <c r="S24" s="77"/>
      <c r="T24" s="69"/>
      <c r="U24" s="91"/>
      <c r="V24" s="34"/>
    </row>
    <row r="25" spans="1:22" ht="13.5">
      <c r="A25" s="94" t="s">
        <v>45</v>
      </c>
      <c r="B25" s="95"/>
      <c r="C25" s="95"/>
      <c r="D25" s="95"/>
      <c r="E25" s="95"/>
      <c r="F25" s="95"/>
      <c r="G25" s="96"/>
      <c r="H25" s="11">
        <v>0.2604166666666667</v>
      </c>
      <c r="I25" s="12">
        <f>H27-H25</f>
        <v>0.11458333333333331</v>
      </c>
      <c r="J25" s="70">
        <f>I25/"01:00:00"</f>
        <v>2.7499999999999996</v>
      </c>
      <c r="K25" s="70" t="e">
        <f>#REF!/"01:00:00"</f>
        <v>#REF!</v>
      </c>
      <c r="L25" s="5">
        <f>H27+TIME(0,40,0)</f>
        <v>0.4027777777777778</v>
      </c>
      <c r="M25" s="4">
        <f>L26-L25</f>
        <v>0.11458333333333326</v>
      </c>
      <c r="N25" s="70">
        <f>M25/"01:00:00"</f>
        <v>2.7499999999999982</v>
      </c>
      <c r="O25" s="70" t="e">
        <f>#REF!/"01:00:00"</f>
        <v>#REF!</v>
      </c>
      <c r="P25" s="70" t="e">
        <f>#REF!/"01:00:00"</f>
        <v>#REF!</v>
      </c>
      <c r="Q25" s="70" t="e">
        <f>#REF!/"01:00:00"</f>
        <v>#REF!</v>
      </c>
      <c r="R25" s="70" t="e">
        <f>#REF!/"01:00:00"</f>
        <v>#REF!</v>
      </c>
      <c r="S25" s="59">
        <f>I25+M25</f>
        <v>0.22916666666666657</v>
      </c>
      <c r="T25" s="67">
        <f>60/U25</f>
        <v>10.909090909090912</v>
      </c>
      <c r="U25" s="89">
        <f>S25/"01:00:00"</f>
        <v>5.499999999999998</v>
      </c>
      <c r="V25" s="34"/>
    </row>
    <row r="26" spans="1:22" ht="13.5">
      <c r="A26" s="97"/>
      <c r="B26" s="98"/>
      <c r="C26" s="98"/>
      <c r="D26" s="98"/>
      <c r="E26" s="98"/>
      <c r="F26" s="98"/>
      <c r="G26" s="99"/>
      <c r="H26" s="6">
        <v>0.3611111111111111</v>
      </c>
      <c r="I26" s="7">
        <f>30/J25</f>
        <v>10.90909090909091</v>
      </c>
      <c r="J26" s="71"/>
      <c r="K26" s="71"/>
      <c r="L26" s="50">
        <v>0.517361111111111</v>
      </c>
      <c r="M26" s="7">
        <f>30/N25</f>
        <v>10.909090909090915</v>
      </c>
      <c r="N26" s="71"/>
      <c r="O26" s="71"/>
      <c r="P26" s="71"/>
      <c r="Q26" s="71"/>
      <c r="R26" s="71"/>
      <c r="S26" s="76"/>
      <c r="T26" s="68"/>
      <c r="U26" s="90"/>
      <c r="V26" s="34"/>
    </row>
    <row r="27" spans="1:22" ht="13.5">
      <c r="A27" s="97"/>
      <c r="B27" s="98"/>
      <c r="C27" s="98"/>
      <c r="D27" s="98"/>
      <c r="E27" s="98"/>
      <c r="F27" s="98"/>
      <c r="G27" s="99"/>
      <c r="H27" s="9">
        <v>0.375</v>
      </c>
      <c r="I27" s="64"/>
      <c r="J27" s="71"/>
      <c r="K27" s="71"/>
      <c r="L27" s="10">
        <v>0.5381944444444444</v>
      </c>
      <c r="M27" s="64"/>
      <c r="N27" s="71"/>
      <c r="O27" s="71"/>
      <c r="P27" s="71"/>
      <c r="Q27" s="71"/>
      <c r="R27" s="71"/>
      <c r="S27" s="76"/>
      <c r="T27" s="68"/>
      <c r="U27" s="90"/>
      <c r="V27" s="34"/>
    </row>
    <row r="28" spans="1:22" ht="14.25" thickBot="1">
      <c r="A28" s="100"/>
      <c r="B28" s="101"/>
      <c r="C28" s="101"/>
      <c r="D28" s="101"/>
      <c r="E28" s="101"/>
      <c r="F28" s="101"/>
      <c r="G28" s="102"/>
      <c r="H28" s="2">
        <f>H27-H26</f>
        <v>0.013888888888888895</v>
      </c>
      <c r="I28" s="65"/>
      <c r="J28" s="72"/>
      <c r="K28" s="72"/>
      <c r="L28" s="2">
        <f>L27-L26</f>
        <v>0.02083333333333337</v>
      </c>
      <c r="M28" s="65"/>
      <c r="N28" s="72"/>
      <c r="O28" s="72"/>
      <c r="P28" s="72"/>
      <c r="Q28" s="72"/>
      <c r="R28" s="72"/>
      <c r="S28" s="77"/>
      <c r="T28" s="69"/>
      <c r="U28" s="91"/>
      <c r="V28" s="34"/>
    </row>
    <row r="29" spans="7:9" ht="13.5">
      <c r="G29" t="s">
        <v>56</v>
      </c>
      <c r="I29" s="46">
        <v>0.027777777777777776</v>
      </c>
    </row>
  </sheetData>
  <mergeCells count="114">
    <mergeCell ref="T3:V3"/>
    <mergeCell ref="V10:V12"/>
    <mergeCell ref="T9:T12"/>
    <mergeCell ref="T4:T6"/>
    <mergeCell ref="U9:U12"/>
    <mergeCell ref="V4:V8"/>
    <mergeCell ref="S9:S12"/>
    <mergeCell ref="U25:U28"/>
    <mergeCell ref="S25:S28"/>
    <mergeCell ref="T25:T28"/>
    <mergeCell ref="U21:U24"/>
    <mergeCell ref="S17:S20"/>
    <mergeCell ref="T17:T20"/>
    <mergeCell ref="U17:U20"/>
    <mergeCell ref="A21:G24"/>
    <mergeCell ref="S21:S24"/>
    <mergeCell ref="N21:N24"/>
    <mergeCell ref="T21:T24"/>
    <mergeCell ref="P21:P24"/>
    <mergeCell ref="Q21:Q24"/>
    <mergeCell ref="R21:R24"/>
    <mergeCell ref="I23:I24"/>
    <mergeCell ref="R25:R28"/>
    <mergeCell ref="A1:E2"/>
    <mergeCell ref="A4:A8"/>
    <mergeCell ref="B4:B8"/>
    <mergeCell ref="C8:D8"/>
    <mergeCell ref="E7:F7"/>
    <mergeCell ref="C4:D7"/>
    <mergeCell ref="E5:F6"/>
    <mergeCell ref="F1:F2"/>
    <mergeCell ref="A25:G28"/>
    <mergeCell ref="P25:P28"/>
    <mergeCell ref="Q25:Q28"/>
    <mergeCell ref="M23:M24"/>
    <mergeCell ref="J9:J12"/>
    <mergeCell ref="N25:N28"/>
    <mergeCell ref="O25:O28"/>
    <mergeCell ref="O21:O24"/>
    <mergeCell ref="J21:J24"/>
    <mergeCell ref="K21:K24"/>
    <mergeCell ref="N9:N12"/>
    <mergeCell ref="I27:I28"/>
    <mergeCell ref="M27:M28"/>
    <mergeCell ref="J25:J28"/>
    <mergeCell ref="K25:K28"/>
    <mergeCell ref="O9:O12"/>
    <mergeCell ref="T7:T8"/>
    <mergeCell ref="S7:S8"/>
    <mergeCell ref="A9:A12"/>
    <mergeCell ref="B9:B12"/>
    <mergeCell ref="C9:D9"/>
    <mergeCell ref="C10:D11"/>
    <mergeCell ref="I11:I12"/>
    <mergeCell ref="C12:D12"/>
    <mergeCell ref="E11:F11"/>
    <mergeCell ref="K9:K12"/>
    <mergeCell ref="G11:G12"/>
    <mergeCell ref="M11:M12"/>
    <mergeCell ref="A3:S3"/>
    <mergeCell ref="Q9:Q12"/>
    <mergeCell ref="R9:R12"/>
    <mergeCell ref="P9:P12"/>
    <mergeCell ref="E10:F10"/>
    <mergeCell ref="G9:G10"/>
    <mergeCell ref="L4:M4"/>
    <mergeCell ref="S4:S6"/>
    <mergeCell ref="I7:I8"/>
    <mergeCell ref="G4:G7"/>
    <mergeCell ref="H4:I4"/>
    <mergeCell ref="G1:M1"/>
    <mergeCell ref="G2:M2"/>
    <mergeCell ref="M7:M8"/>
    <mergeCell ref="A13:A16"/>
    <mergeCell ref="B13:B16"/>
    <mergeCell ref="C13:D13"/>
    <mergeCell ref="G13:G14"/>
    <mergeCell ref="J13:J16"/>
    <mergeCell ref="K13:K16"/>
    <mergeCell ref="C14:D15"/>
    <mergeCell ref="N13:N16"/>
    <mergeCell ref="O13:O16"/>
    <mergeCell ref="P13:P16"/>
    <mergeCell ref="Q13:Q16"/>
    <mergeCell ref="E14:F14"/>
    <mergeCell ref="V14:V16"/>
    <mergeCell ref="E15:F15"/>
    <mergeCell ref="G15:G16"/>
    <mergeCell ref="I15:I16"/>
    <mergeCell ref="M15:M16"/>
    <mergeCell ref="R13:R16"/>
    <mergeCell ref="S13:S16"/>
    <mergeCell ref="T13:T16"/>
    <mergeCell ref="U13:U16"/>
    <mergeCell ref="C16:D16"/>
    <mergeCell ref="A17:A20"/>
    <mergeCell ref="B17:B20"/>
    <mergeCell ref="C17:D17"/>
    <mergeCell ref="C18:D19"/>
    <mergeCell ref="C20:D20"/>
    <mergeCell ref="G17:G18"/>
    <mergeCell ref="J17:J20"/>
    <mergeCell ref="K17:K20"/>
    <mergeCell ref="N17:N20"/>
    <mergeCell ref="E18:F18"/>
    <mergeCell ref="V18:V20"/>
    <mergeCell ref="E19:F19"/>
    <mergeCell ref="G19:G20"/>
    <mergeCell ref="I19:I20"/>
    <mergeCell ref="M19:M20"/>
    <mergeCell ref="O17:O20"/>
    <mergeCell ref="P17:P20"/>
    <mergeCell ref="Q17:Q20"/>
    <mergeCell ref="R17:R20"/>
  </mergeCells>
  <printOptions/>
  <pageMargins left="0.7874015748031497" right="0" top="1.1811023622047245" bottom="0" header="0.5118110236220472" footer="0.5118110236220472"/>
  <pageSetup horizontalDpi="400" verticalDpi="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29" t="s">
        <v>28</v>
      </c>
      <c r="B1" s="129"/>
      <c r="C1" s="129"/>
      <c r="D1" s="129"/>
      <c r="E1" s="129"/>
      <c r="H1" s="13"/>
      <c r="K1" s="13"/>
      <c r="O1" s="13"/>
    </row>
    <row r="2" spans="1:16" ht="13.5">
      <c r="A2" s="129"/>
      <c r="B2" s="129"/>
      <c r="C2" s="129"/>
      <c r="D2" s="129"/>
      <c r="E2" s="129"/>
      <c r="F2" s="136" t="s">
        <v>122</v>
      </c>
      <c r="G2" s="136"/>
      <c r="H2" s="136"/>
      <c r="I2" s="136"/>
      <c r="J2" s="136"/>
      <c r="K2" s="136"/>
      <c r="L2" s="47" t="s">
        <v>66</v>
      </c>
      <c r="O2" s="52">
        <v>100</v>
      </c>
      <c r="P2" s="16" t="s">
        <v>78</v>
      </c>
    </row>
    <row r="3" spans="1:18" ht="18.75" customHeight="1" thickBot="1">
      <c r="A3" s="146" t="s">
        <v>118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3" t="s">
        <v>120</v>
      </c>
      <c r="Q3" s="143"/>
      <c r="R3" s="143"/>
    </row>
    <row r="4" spans="1:18" ht="13.5" customHeight="1">
      <c r="A4" s="78" t="s">
        <v>0</v>
      </c>
      <c r="B4" s="137" t="s">
        <v>7</v>
      </c>
      <c r="C4" s="140" t="s">
        <v>1</v>
      </c>
      <c r="D4" s="141"/>
      <c r="E4" s="40" t="s">
        <v>60</v>
      </c>
      <c r="F4" s="41" t="s">
        <v>61</v>
      </c>
      <c r="G4" s="86" t="s">
        <v>3</v>
      </c>
      <c r="H4" s="144" t="s">
        <v>23</v>
      </c>
      <c r="I4" s="145"/>
      <c r="J4" s="18"/>
      <c r="K4" s="126" t="s">
        <v>15</v>
      </c>
      <c r="L4" s="127"/>
      <c r="M4" s="19"/>
      <c r="N4" s="20"/>
      <c r="O4" s="59" t="s">
        <v>18</v>
      </c>
      <c r="P4" s="128" t="s">
        <v>20</v>
      </c>
      <c r="Q4" s="21"/>
      <c r="R4" s="106" t="s">
        <v>22</v>
      </c>
    </row>
    <row r="5" spans="1:18" s="14" customFormat="1" ht="14.25" customHeight="1">
      <c r="A5" s="79"/>
      <c r="B5" s="138"/>
      <c r="C5" s="66"/>
      <c r="D5" s="61"/>
      <c r="E5" s="110" t="s">
        <v>2</v>
      </c>
      <c r="F5" s="111"/>
      <c r="G5" s="62"/>
      <c r="H5" s="22" t="s">
        <v>8</v>
      </c>
      <c r="I5" s="23" t="s">
        <v>12</v>
      </c>
      <c r="J5" s="24"/>
      <c r="K5" s="22" t="s">
        <v>16</v>
      </c>
      <c r="L5" s="23" t="s">
        <v>12</v>
      </c>
      <c r="M5" s="24"/>
      <c r="N5" s="25"/>
      <c r="O5" s="76"/>
      <c r="P5" s="114"/>
      <c r="Q5" s="26"/>
      <c r="R5" s="107"/>
    </row>
    <row r="6" spans="1:18" s="14" customFormat="1" ht="14.25" customHeight="1">
      <c r="A6" s="79"/>
      <c r="B6" s="138"/>
      <c r="C6" s="66"/>
      <c r="D6" s="61"/>
      <c r="E6" s="110"/>
      <c r="F6" s="111"/>
      <c r="G6" s="62"/>
      <c r="H6" s="22" t="s">
        <v>9</v>
      </c>
      <c r="I6" s="23" t="s">
        <v>13</v>
      </c>
      <c r="J6" s="24"/>
      <c r="K6" s="22" t="s">
        <v>17</v>
      </c>
      <c r="L6" s="23" t="s">
        <v>13</v>
      </c>
      <c r="M6" s="24"/>
      <c r="N6" s="25"/>
      <c r="O6" s="76"/>
      <c r="P6" s="114"/>
      <c r="Q6" s="26"/>
      <c r="R6" s="107"/>
    </row>
    <row r="7" spans="1:18" s="14" customFormat="1" ht="13.5">
      <c r="A7" s="79"/>
      <c r="B7" s="138"/>
      <c r="C7" s="66"/>
      <c r="D7" s="61"/>
      <c r="E7" s="110" t="s">
        <v>43</v>
      </c>
      <c r="F7" s="111"/>
      <c r="G7" s="62"/>
      <c r="H7" s="27" t="s">
        <v>10</v>
      </c>
      <c r="I7" s="112" t="s">
        <v>14</v>
      </c>
      <c r="J7" s="28"/>
      <c r="K7" s="27" t="s">
        <v>10</v>
      </c>
      <c r="L7" s="112" t="s">
        <v>14</v>
      </c>
      <c r="M7" s="24"/>
      <c r="N7" s="25"/>
      <c r="O7" s="76" t="s">
        <v>19</v>
      </c>
      <c r="P7" s="114" t="s">
        <v>21</v>
      </c>
      <c r="Q7" s="29"/>
      <c r="R7" s="108"/>
    </row>
    <row r="8" spans="1:18" s="14" customFormat="1" ht="14.25" thickBot="1">
      <c r="A8" s="80"/>
      <c r="B8" s="139"/>
      <c r="C8" s="87" t="s">
        <v>42</v>
      </c>
      <c r="D8" s="88"/>
      <c r="E8" s="36" t="s">
        <v>52</v>
      </c>
      <c r="F8" s="37" t="s">
        <v>53</v>
      </c>
      <c r="G8" s="42" t="s">
        <v>54</v>
      </c>
      <c r="H8" s="1" t="s">
        <v>11</v>
      </c>
      <c r="I8" s="113"/>
      <c r="J8" s="30"/>
      <c r="K8" s="1" t="s">
        <v>11</v>
      </c>
      <c r="L8" s="113"/>
      <c r="M8" s="30"/>
      <c r="N8" s="31"/>
      <c r="O8" s="77"/>
      <c r="P8" s="115"/>
      <c r="Q8" s="32"/>
      <c r="R8" s="109"/>
    </row>
    <row r="9" spans="1:18" s="14" customFormat="1" ht="13.5">
      <c r="A9" s="78">
        <v>1</v>
      </c>
      <c r="B9" s="81">
        <v>103</v>
      </c>
      <c r="C9" s="84">
        <v>24982</v>
      </c>
      <c r="D9" s="104"/>
      <c r="E9" s="45"/>
      <c r="F9" s="43" t="s">
        <v>104</v>
      </c>
      <c r="G9" s="86" t="s">
        <v>30</v>
      </c>
      <c r="H9" s="3">
        <v>0.2708333333333333</v>
      </c>
      <c r="I9" s="4">
        <f>H11-H9</f>
        <v>0.09881944444444446</v>
      </c>
      <c r="J9" s="70">
        <f>I9/"01:00:00"</f>
        <v>2.371666666666667</v>
      </c>
      <c r="K9" s="5">
        <f>H11+TIME(0,40,0)</f>
        <v>0.39743055555555556</v>
      </c>
      <c r="L9" s="4">
        <f>K10-K9</f>
        <v>0.10677083333333331</v>
      </c>
      <c r="M9" s="70">
        <f>L9/"01:00:00"</f>
        <v>2.5624999999999996</v>
      </c>
      <c r="N9" s="70" t="e">
        <f>#REF!/"01:00:00"</f>
        <v>#REF!</v>
      </c>
      <c r="O9" s="59">
        <f>I9+L9</f>
        <v>0.20559027777777777</v>
      </c>
      <c r="P9" s="67">
        <f>40/Q9</f>
        <v>8.106738726566459</v>
      </c>
      <c r="Q9" s="70">
        <f>O9/"01:00:00"</f>
        <v>4.934166666666667</v>
      </c>
      <c r="R9" s="73" t="s">
        <v>173</v>
      </c>
    </row>
    <row r="10" spans="1:18" s="14" customFormat="1" ht="13.5">
      <c r="A10" s="79"/>
      <c r="B10" s="82"/>
      <c r="C10" s="66" t="s">
        <v>49</v>
      </c>
      <c r="D10" s="61"/>
      <c r="E10" s="66" t="s">
        <v>152</v>
      </c>
      <c r="F10" s="61"/>
      <c r="G10" s="62"/>
      <c r="H10" s="6">
        <v>0.36215277777777777</v>
      </c>
      <c r="I10" s="7">
        <f>20/J9</f>
        <v>8.432888264230497</v>
      </c>
      <c r="J10" s="71"/>
      <c r="K10" s="8">
        <v>0.5042013888888889</v>
      </c>
      <c r="L10" s="7">
        <f>20/M9</f>
        <v>7.804878048780489</v>
      </c>
      <c r="M10" s="71"/>
      <c r="N10" s="71"/>
      <c r="O10" s="76"/>
      <c r="P10" s="68"/>
      <c r="Q10" s="71"/>
      <c r="R10" s="74"/>
    </row>
    <row r="11" spans="1:18" s="14" customFormat="1" ht="13.5">
      <c r="A11" s="79"/>
      <c r="B11" s="82"/>
      <c r="C11" s="66"/>
      <c r="D11" s="61"/>
      <c r="E11" s="66" t="s">
        <v>153</v>
      </c>
      <c r="F11" s="61"/>
      <c r="G11" s="62" t="s">
        <v>31</v>
      </c>
      <c r="H11" s="9">
        <v>0.3696527777777778</v>
      </c>
      <c r="I11" s="64" t="s">
        <v>177</v>
      </c>
      <c r="J11" s="71"/>
      <c r="K11" s="10">
        <v>0.5144675925925926</v>
      </c>
      <c r="L11" s="64" t="s">
        <v>186</v>
      </c>
      <c r="M11" s="71"/>
      <c r="N11" s="71"/>
      <c r="O11" s="76"/>
      <c r="P11" s="68"/>
      <c r="Q11" s="71"/>
      <c r="R11" s="74"/>
    </row>
    <row r="12" spans="1:18" s="14" customFormat="1" ht="14.25" thickBot="1">
      <c r="A12" s="80"/>
      <c r="B12" s="83"/>
      <c r="C12" s="87" t="s">
        <v>50</v>
      </c>
      <c r="D12" s="88"/>
      <c r="E12" s="36" t="s">
        <v>83</v>
      </c>
      <c r="F12" s="37">
        <v>2009</v>
      </c>
      <c r="G12" s="63"/>
      <c r="H12" s="2">
        <f>H11-H10</f>
        <v>0.007500000000000007</v>
      </c>
      <c r="I12" s="65"/>
      <c r="J12" s="72"/>
      <c r="K12" s="2">
        <f>K11-K10</f>
        <v>0.01026620370370368</v>
      </c>
      <c r="L12" s="65"/>
      <c r="M12" s="72"/>
      <c r="N12" s="72"/>
      <c r="O12" s="77"/>
      <c r="P12" s="69"/>
      <c r="Q12" s="72"/>
      <c r="R12" s="75"/>
    </row>
    <row r="13" spans="1:18" s="14" customFormat="1" ht="13.5">
      <c r="A13" s="78">
        <v>1</v>
      </c>
      <c r="B13" s="81">
        <v>101</v>
      </c>
      <c r="C13" s="84"/>
      <c r="D13" s="104"/>
      <c r="E13" s="44"/>
      <c r="F13" s="41" t="s">
        <v>149</v>
      </c>
      <c r="G13" s="86" t="s">
        <v>105</v>
      </c>
      <c r="H13" s="3">
        <v>0.2708333333333333</v>
      </c>
      <c r="I13" s="4">
        <f>H15-H13</f>
        <v>0.1052777777777778</v>
      </c>
      <c r="J13" s="70">
        <f>I13/"01:00:00"</f>
        <v>2.5266666666666673</v>
      </c>
      <c r="K13" s="5">
        <f>H15+TIME(0,40,0)</f>
        <v>0.4038888888888889</v>
      </c>
      <c r="L13" s="4">
        <f>K14-K13</f>
        <v>0.10032407407407401</v>
      </c>
      <c r="M13" s="70">
        <f>L13/"01:00:00"</f>
        <v>2.4077777777777762</v>
      </c>
      <c r="N13" s="70" t="e">
        <f>#REF!/"01:00:00"</f>
        <v>#REF!</v>
      </c>
      <c r="O13" s="59">
        <f>I13+L13</f>
        <v>0.2056018518518518</v>
      </c>
      <c r="P13" s="67">
        <f>40/Q13</f>
        <v>8.10628236883585</v>
      </c>
      <c r="Q13" s="70">
        <f>O13/"01:00:00"</f>
        <v>4.934444444444444</v>
      </c>
      <c r="R13" s="73" t="s">
        <v>173</v>
      </c>
    </row>
    <row r="14" spans="1:18" s="14" customFormat="1" ht="13.5">
      <c r="A14" s="79"/>
      <c r="B14" s="82"/>
      <c r="C14" s="66" t="s">
        <v>150</v>
      </c>
      <c r="D14" s="61"/>
      <c r="E14" s="66" t="s">
        <v>111</v>
      </c>
      <c r="F14" s="61"/>
      <c r="G14" s="62"/>
      <c r="H14" s="6">
        <v>0.3696875</v>
      </c>
      <c r="I14" s="7">
        <f>20/J13</f>
        <v>7.915567282321898</v>
      </c>
      <c r="J14" s="71"/>
      <c r="K14" s="8">
        <v>0.5042129629629629</v>
      </c>
      <c r="L14" s="7">
        <f>20/M13</f>
        <v>8.30641439778496</v>
      </c>
      <c r="M14" s="71"/>
      <c r="N14" s="71"/>
      <c r="O14" s="76"/>
      <c r="P14" s="68"/>
      <c r="Q14" s="71"/>
      <c r="R14" s="74"/>
    </row>
    <row r="15" spans="1:18" s="14" customFormat="1" ht="13.5">
      <c r="A15" s="79"/>
      <c r="B15" s="82"/>
      <c r="C15" s="66"/>
      <c r="D15" s="61"/>
      <c r="E15" s="66" t="s">
        <v>112</v>
      </c>
      <c r="F15" s="61"/>
      <c r="G15" s="62" t="s">
        <v>31</v>
      </c>
      <c r="H15" s="9">
        <v>0.3761111111111111</v>
      </c>
      <c r="I15" s="64" t="s">
        <v>179</v>
      </c>
      <c r="J15" s="71"/>
      <c r="K15" s="10">
        <v>0.5117824074074074</v>
      </c>
      <c r="L15" s="64" t="s">
        <v>172</v>
      </c>
      <c r="M15" s="71"/>
      <c r="N15" s="71"/>
      <c r="O15" s="76"/>
      <c r="P15" s="68"/>
      <c r="Q15" s="71"/>
      <c r="R15" s="74"/>
    </row>
    <row r="16" spans="1:18" s="14" customFormat="1" ht="14.25" thickBot="1">
      <c r="A16" s="80"/>
      <c r="B16" s="83"/>
      <c r="C16" s="87" t="s">
        <v>151</v>
      </c>
      <c r="D16" s="88"/>
      <c r="E16" s="36" t="s">
        <v>83</v>
      </c>
      <c r="F16" s="37">
        <v>2009</v>
      </c>
      <c r="G16" s="63"/>
      <c r="H16" s="2">
        <f>H15-H14</f>
        <v>0.006423611111111116</v>
      </c>
      <c r="I16" s="65"/>
      <c r="J16" s="72"/>
      <c r="K16" s="2">
        <f>K15-K14</f>
        <v>0.0075694444444445175</v>
      </c>
      <c r="L16" s="65"/>
      <c r="M16" s="72"/>
      <c r="N16" s="72"/>
      <c r="O16" s="77"/>
      <c r="P16" s="69"/>
      <c r="Q16" s="72"/>
      <c r="R16" s="75"/>
    </row>
    <row r="17" spans="1:18" s="14" customFormat="1" ht="13.5">
      <c r="A17" s="78">
        <v>1</v>
      </c>
      <c r="B17" s="81">
        <v>102</v>
      </c>
      <c r="C17" s="84"/>
      <c r="D17" s="104"/>
      <c r="E17" s="45"/>
      <c r="F17" s="43" t="s">
        <v>104</v>
      </c>
      <c r="G17" s="86" t="s">
        <v>30</v>
      </c>
      <c r="H17" s="3">
        <v>0.2708333333333333</v>
      </c>
      <c r="I17" s="4">
        <f>H19-H17</f>
        <v>0.10619212962962965</v>
      </c>
      <c r="J17" s="70">
        <f>I17/"01:00:00"</f>
        <v>2.5486111111111116</v>
      </c>
      <c r="K17" s="5">
        <f>H19+TIME(0,40,0)</f>
        <v>0.40480324074074076</v>
      </c>
      <c r="L17" s="4">
        <f>K18-K17</f>
        <v>0.09942129629629631</v>
      </c>
      <c r="M17" s="70">
        <f>L17/"01:00:00"</f>
        <v>2.3861111111111115</v>
      </c>
      <c r="N17" s="70" t="e">
        <f>#REF!/"01:00:00"</f>
        <v>#REF!</v>
      </c>
      <c r="O17" s="59">
        <f>I17+L17</f>
        <v>0.20561342592592596</v>
      </c>
      <c r="P17" s="67">
        <f>40/Q17</f>
        <v>8.105826062482407</v>
      </c>
      <c r="Q17" s="70">
        <f>O17/"01:00:00"</f>
        <v>4.934722222222224</v>
      </c>
      <c r="R17" s="73" t="s">
        <v>173</v>
      </c>
    </row>
    <row r="18" spans="1:18" s="14" customFormat="1" ht="13.5">
      <c r="A18" s="79"/>
      <c r="B18" s="82"/>
      <c r="C18" s="66" t="s">
        <v>109</v>
      </c>
      <c r="D18" s="61"/>
      <c r="E18" s="66" t="s">
        <v>113</v>
      </c>
      <c r="F18" s="61"/>
      <c r="G18" s="62"/>
      <c r="H18" s="6">
        <v>0.3696527777777778</v>
      </c>
      <c r="I18" s="7">
        <f>20/J17</f>
        <v>7.847411444141688</v>
      </c>
      <c r="J18" s="71"/>
      <c r="K18" s="8">
        <v>0.5042245370370371</v>
      </c>
      <c r="L18" s="7">
        <f>20/M17</f>
        <v>8.38183934807916</v>
      </c>
      <c r="M18" s="71"/>
      <c r="N18" s="71"/>
      <c r="O18" s="76"/>
      <c r="P18" s="68"/>
      <c r="Q18" s="71"/>
      <c r="R18" s="74"/>
    </row>
    <row r="19" spans="1:18" s="14" customFormat="1" ht="13.5">
      <c r="A19" s="79"/>
      <c r="B19" s="82"/>
      <c r="C19" s="66"/>
      <c r="D19" s="61"/>
      <c r="E19" s="66" t="s">
        <v>114</v>
      </c>
      <c r="F19" s="61"/>
      <c r="G19" s="62" t="s">
        <v>31</v>
      </c>
      <c r="H19" s="9">
        <v>0.37702546296296297</v>
      </c>
      <c r="I19" s="64" t="s">
        <v>178</v>
      </c>
      <c r="J19" s="71"/>
      <c r="K19" s="10">
        <v>0.5131712962962963</v>
      </c>
      <c r="L19" s="64" t="s">
        <v>172</v>
      </c>
      <c r="M19" s="71"/>
      <c r="N19" s="71"/>
      <c r="O19" s="76"/>
      <c r="P19" s="68"/>
      <c r="Q19" s="71"/>
      <c r="R19" s="74"/>
    </row>
    <row r="20" spans="1:18" s="14" customFormat="1" ht="14.25" thickBot="1">
      <c r="A20" s="80"/>
      <c r="B20" s="83"/>
      <c r="C20" s="87" t="s">
        <v>110</v>
      </c>
      <c r="D20" s="88"/>
      <c r="E20" s="36" t="s">
        <v>83</v>
      </c>
      <c r="F20" s="37">
        <v>2008</v>
      </c>
      <c r="G20" s="63"/>
      <c r="H20" s="2">
        <f>H19-H18</f>
        <v>0.0073726851851851904</v>
      </c>
      <c r="I20" s="65"/>
      <c r="J20" s="72"/>
      <c r="K20" s="2">
        <f>K19-K18</f>
        <v>0.008946759259259252</v>
      </c>
      <c r="L20" s="65"/>
      <c r="M20" s="72"/>
      <c r="N20" s="72"/>
      <c r="O20" s="77"/>
      <c r="P20" s="69"/>
      <c r="Q20" s="72"/>
      <c r="R20" s="75"/>
    </row>
    <row r="21" spans="1:17" ht="13.5">
      <c r="A21" s="94" t="s">
        <v>103</v>
      </c>
      <c r="B21" s="95"/>
      <c r="C21" s="95"/>
      <c r="D21" s="95"/>
      <c r="E21" s="95"/>
      <c r="F21" s="95"/>
      <c r="G21" s="96"/>
      <c r="H21" s="3">
        <v>0.2708333333333333</v>
      </c>
      <c r="I21" s="4">
        <f>H23-H21</f>
        <v>0.11458333333333337</v>
      </c>
      <c r="J21" s="70">
        <f>I21/"01:00:00"</f>
        <v>2.750000000000001</v>
      </c>
      <c r="K21" s="5">
        <f>H23+TIME(0,40,0)</f>
        <v>0.4131944444444445</v>
      </c>
      <c r="L21" s="4">
        <f>K22-K21</f>
        <v>0.11458333333333331</v>
      </c>
      <c r="M21" s="70">
        <f>L21/"01:00:00"</f>
        <v>2.7499999999999996</v>
      </c>
      <c r="N21" s="70" t="e">
        <f>#REF!/"01:00:00"</f>
        <v>#REF!</v>
      </c>
      <c r="O21" s="59">
        <f>I21+L21</f>
        <v>0.22916666666666669</v>
      </c>
      <c r="P21" s="67">
        <f>40/Q21</f>
        <v>7.272727272727272</v>
      </c>
      <c r="Q21" s="70">
        <f>O21/"01:00:00"</f>
        <v>5.500000000000001</v>
      </c>
    </row>
    <row r="22" spans="1:17" ht="13.5">
      <c r="A22" s="97"/>
      <c r="B22" s="98"/>
      <c r="C22" s="98"/>
      <c r="D22" s="98"/>
      <c r="E22" s="98"/>
      <c r="F22" s="98"/>
      <c r="G22" s="99"/>
      <c r="H22" s="6">
        <v>0.37152777777777773</v>
      </c>
      <c r="I22" s="7">
        <f>20/J21</f>
        <v>7.272727272727271</v>
      </c>
      <c r="J22" s="71"/>
      <c r="K22" s="50">
        <v>0.5277777777777778</v>
      </c>
      <c r="L22" s="7">
        <f>20/M21</f>
        <v>7.272727272727274</v>
      </c>
      <c r="M22" s="71"/>
      <c r="N22" s="71"/>
      <c r="O22" s="76"/>
      <c r="P22" s="68"/>
      <c r="Q22" s="71"/>
    </row>
    <row r="23" spans="1:17" ht="13.5">
      <c r="A23" s="97"/>
      <c r="B23" s="98"/>
      <c r="C23" s="98"/>
      <c r="D23" s="98"/>
      <c r="E23" s="98"/>
      <c r="F23" s="98"/>
      <c r="G23" s="99"/>
      <c r="H23" s="9">
        <v>0.3854166666666667</v>
      </c>
      <c r="I23" s="64"/>
      <c r="J23" s="71"/>
      <c r="K23" s="10">
        <v>0.548611111111111</v>
      </c>
      <c r="L23" s="92" t="s">
        <v>48</v>
      </c>
      <c r="M23" s="71"/>
      <c r="N23" s="71"/>
      <c r="O23" s="76"/>
      <c r="P23" s="68"/>
      <c r="Q23" s="71"/>
    </row>
    <row r="24" spans="1:17" ht="14.25" thickBot="1">
      <c r="A24" s="100"/>
      <c r="B24" s="101"/>
      <c r="C24" s="101"/>
      <c r="D24" s="101"/>
      <c r="E24" s="101"/>
      <c r="F24" s="101"/>
      <c r="G24" s="102"/>
      <c r="H24" s="2">
        <f>H23-H22</f>
        <v>0.01388888888888895</v>
      </c>
      <c r="I24" s="65"/>
      <c r="J24" s="72"/>
      <c r="K24" s="2">
        <f>K23-K22</f>
        <v>0.02083333333333326</v>
      </c>
      <c r="L24" s="93"/>
      <c r="M24" s="72"/>
      <c r="N24" s="72"/>
      <c r="O24" s="77"/>
      <c r="P24" s="69"/>
      <c r="Q24" s="72"/>
    </row>
    <row r="25" spans="1:17" ht="13.5">
      <c r="A25" s="94" t="s">
        <v>47</v>
      </c>
      <c r="B25" s="95"/>
      <c r="C25" s="95"/>
      <c r="D25" s="95"/>
      <c r="E25" s="95"/>
      <c r="F25" s="95"/>
      <c r="G25" s="96"/>
      <c r="H25" s="3">
        <v>0.2708333333333333</v>
      </c>
      <c r="I25" s="4">
        <f>H27-H25</f>
        <v>0.0625</v>
      </c>
      <c r="J25" s="70">
        <f>I25/"01:00:00"</f>
        <v>1.5</v>
      </c>
      <c r="K25" s="5">
        <f>H27+TIME(0,40,0)</f>
        <v>0.3611111111111111</v>
      </c>
      <c r="L25" s="4">
        <f>K26-K25</f>
        <v>0.0625</v>
      </c>
      <c r="M25" s="70">
        <f>L25/"01:00:00"</f>
        <v>1.5</v>
      </c>
      <c r="N25" s="70" t="e">
        <f>#REF!/"01:00:00"</f>
        <v>#REF!</v>
      </c>
      <c r="O25" s="59">
        <f>I25+L25</f>
        <v>0.125</v>
      </c>
      <c r="P25" s="67">
        <f>40/Q25</f>
        <v>13.333333333333334</v>
      </c>
      <c r="Q25" s="70">
        <f>O25/"01:00:00"</f>
        <v>3</v>
      </c>
    </row>
    <row r="26" spans="1:17" ht="13.5">
      <c r="A26" s="97"/>
      <c r="B26" s="98"/>
      <c r="C26" s="98"/>
      <c r="D26" s="98"/>
      <c r="E26" s="98"/>
      <c r="F26" s="98"/>
      <c r="G26" s="99"/>
      <c r="H26" s="6">
        <v>0.3194444444444445</v>
      </c>
      <c r="I26" s="7">
        <f>20/J25</f>
        <v>13.333333333333334</v>
      </c>
      <c r="J26" s="71"/>
      <c r="K26" s="8">
        <v>0.4236111111111111</v>
      </c>
      <c r="L26" s="7">
        <f>20/M25</f>
        <v>13.333333333333334</v>
      </c>
      <c r="M26" s="71"/>
      <c r="N26" s="71"/>
      <c r="O26" s="76"/>
      <c r="P26" s="68"/>
      <c r="Q26" s="71"/>
    </row>
    <row r="27" spans="1:17" ht="13.5">
      <c r="A27" s="97"/>
      <c r="B27" s="98"/>
      <c r="C27" s="98"/>
      <c r="D27" s="98"/>
      <c r="E27" s="98"/>
      <c r="F27" s="98"/>
      <c r="G27" s="99"/>
      <c r="H27" s="9">
        <v>0.3333333333333333</v>
      </c>
      <c r="I27" s="64"/>
      <c r="J27" s="71"/>
      <c r="K27" s="10">
        <v>0.4444444444444444</v>
      </c>
      <c r="L27" s="64"/>
      <c r="M27" s="71"/>
      <c r="N27" s="71"/>
      <c r="O27" s="76"/>
      <c r="P27" s="68"/>
      <c r="Q27" s="71"/>
    </row>
    <row r="28" spans="1:17" ht="14.25" thickBot="1">
      <c r="A28" s="100"/>
      <c r="B28" s="101"/>
      <c r="C28" s="101"/>
      <c r="D28" s="101"/>
      <c r="E28" s="101"/>
      <c r="F28" s="101"/>
      <c r="G28" s="102"/>
      <c r="H28" s="2">
        <f>H27-H26</f>
        <v>0.01388888888888884</v>
      </c>
      <c r="I28" s="65"/>
      <c r="J28" s="72"/>
      <c r="K28" s="2">
        <f>K27-K26</f>
        <v>0.020833333333333315</v>
      </c>
      <c r="L28" s="65"/>
      <c r="M28" s="72"/>
      <c r="N28" s="72"/>
      <c r="O28" s="77"/>
      <c r="P28" s="69"/>
      <c r="Q28" s="72"/>
    </row>
    <row r="29" spans="7:9" ht="13.5">
      <c r="G29" t="s">
        <v>56</v>
      </c>
      <c r="I29" s="46">
        <v>0.027777777777777776</v>
      </c>
    </row>
  </sheetData>
  <sheetProtection/>
  <mergeCells count="92">
    <mergeCell ref="C20:D20"/>
    <mergeCell ref="R17:R20"/>
    <mergeCell ref="I19:I20"/>
    <mergeCell ref="L19:L20"/>
    <mergeCell ref="N17:N20"/>
    <mergeCell ref="O17:O20"/>
    <mergeCell ref="P17:P20"/>
    <mergeCell ref="Q17:Q20"/>
    <mergeCell ref="J17:J20"/>
    <mergeCell ref="M17:M20"/>
    <mergeCell ref="P25:P28"/>
    <mergeCell ref="Q25:Q28"/>
    <mergeCell ref="P21:P24"/>
    <mergeCell ref="Q21:Q24"/>
    <mergeCell ref="M25:M28"/>
    <mergeCell ref="N25:N28"/>
    <mergeCell ref="O25:O28"/>
    <mergeCell ref="A25:G28"/>
    <mergeCell ref="A17:A20"/>
    <mergeCell ref="I27:I28"/>
    <mergeCell ref="L27:L28"/>
    <mergeCell ref="J25:J28"/>
    <mergeCell ref="B17:B20"/>
    <mergeCell ref="C17:D17"/>
    <mergeCell ref="G17:G18"/>
    <mergeCell ref="C18:D19"/>
    <mergeCell ref="E18:F18"/>
    <mergeCell ref="E19:F19"/>
    <mergeCell ref="M21:M24"/>
    <mergeCell ref="N21:N24"/>
    <mergeCell ref="O21:O24"/>
    <mergeCell ref="A21:G24"/>
    <mergeCell ref="E15:F15"/>
    <mergeCell ref="I23:I24"/>
    <mergeCell ref="L23:L24"/>
    <mergeCell ref="J21:J24"/>
    <mergeCell ref="G19:G20"/>
    <mergeCell ref="J13:J16"/>
    <mergeCell ref="A3:O3"/>
    <mergeCell ref="A1:E2"/>
    <mergeCell ref="A4:A8"/>
    <mergeCell ref="B4:B8"/>
    <mergeCell ref="C4:D7"/>
    <mergeCell ref="G4:G7"/>
    <mergeCell ref="C8:D8"/>
    <mergeCell ref="E5:F6"/>
    <mergeCell ref="F2:K2"/>
    <mergeCell ref="I7:I8"/>
    <mergeCell ref="O4:O6"/>
    <mergeCell ref="R13:R16"/>
    <mergeCell ref="Q13:Q16"/>
    <mergeCell ref="P13:P16"/>
    <mergeCell ref="O13:O16"/>
    <mergeCell ref="O7:O8"/>
    <mergeCell ref="Q9:Q12"/>
    <mergeCell ref="R9:R12"/>
    <mergeCell ref="P3:R3"/>
    <mergeCell ref="C13:D13"/>
    <mergeCell ref="C14:D15"/>
    <mergeCell ref="E7:F7"/>
    <mergeCell ref="R4:R8"/>
    <mergeCell ref="H4:I4"/>
    <mergeCell ref="P4:P6"/>
    <mergeCell ref="P7:P8"/>
    <mergeCell ref="L7:L8"/>
    <mergeCell ref="K4:L4"/>
    <mergeCell ref="A13:A16"/>
    <mergeCell ref="M13:M16"/>
    <mergeCell ref="N13:N16"/>
    <mergeCell ref="B13:B16"/>
    <mergeCell ref="L15:L16"/>
    <mergeCell ref="I15:I16"/>
    <mergeCell ref="C16:D16"/>
    <mergeCell ref="G15:G16"/>
    <mergeCell ref="G13:G14"/>
    <mergeCell ref="E14:F14"/>
    <mergeCell ref="N9:N12"/>
    <mergeCell ref="O9:O12"/>
    <mergeCell ref="P9:P12"/>
    <mergeCell ref="A9:A12"/>
    <mergeCell ref="B9:B12"/>
    <mergeCell ref="C9:D9"/>
    <mergeCell ref="G9:G10"/>
    <mergeCell ref="J9:J12"/>
    <mergeCell ref="C10:D11"/>
    <mergeCell ref="E10:F10"/>
    <mergeCell ref="C12:D12"/>
    <mergeCell ref="M9:M12"/>
    <mergeCell ref="E11:F11"/>
    <mergeCell ref="G11:G12"/>
    <mergeCell ref="I11:I12"/>
    <mergeCell ref="L11:L1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129" t="s">
        <v>29</v>
      </c>
      <c r="B1" s="129"/>
      <c r="C1" s="129"/>
      <c r="D1" s="129"/>
      <c r="E1" s="129"/>
      <c r="I1" s="13"/>
      <c r="M1" s="13"/>
    </row>
    <row r="2" spans="1:22" ht="14.25">
      <c r="A2" s="129"/>
      <c r="B2" s="129"/>
      <c r="C2" s="129"/>
      <c r="D2" s="129"/>
      <c r="E2" s="129"/>
      <c r="F2" s="136" t="s">
        <v>123</v>
      </c>
      <c r="G2" s="136"/>
      <c r="H2" s="136"/>
      <c r="I2" s="136"/>
      <c r="J2" s="136"/>
      <c r="K2" s="35"/>
      <c r="L2" s="35"/>
      <c r="M2" s="16" t="s">
        <v>66</v>
      </c>
      <c r="N2" s="52">
        <v>100</v>
      </c>
      <c r="O2" s="35"/>
      <c r="P2" s="51" t="s">
        <v>67</v>
      </c>
      <c r="Q2" s="35"/>
      <c r="R2" s="35"/>
      <c r="S2" s="35"/>
      <c r="T2" s="35"/>
      <c r="U2" s="35"/>
      <c r="V2" s="14"/>
    </row>
    <row r="3" spans="1:16" ht="14.25">
      <c r="A3" s="155" t="s">
        <v>118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156" t="s">
        <v>120</v>
      </c>
      <c r="O4" s="156"/>
      <c r="P4" s="156"/>
    </row>
    <row r="5" spans="1:16" ht="13.5" customHeight="1">
      <c r="A5" s="78" t="s">
        <v>62</v>
      </c>
      <c r="B5" s="137" t="s">
        <v>7</v>
      </c>
      <c r="C5" s="140" t="s">
        <v>1</v>
      </c>
      <c r="D5" s="141"/>
      <c r="E5" s="40" t="s">
        <v>57</v>
      </c>
      <c r="F5" s="41" t="s">
        <v>58</v>
      </c>
      <c r="G5" s="86" t="s">
        <v>3</v>
      </c>
      <c r="H5" s="18"/>
      <c r="I5" s="126" t="s">
        <v>23</v>
      </c>
      <c r="J5" s="127"/>
      <c r="K5" s="19"/>
      <c r="L5" s="20"/>
      <c r="M5" s="151" t="s">
        <v>4</v>
      </c>
      <c r="N5" s="106" t="s">
        <v>5</v>
      </c>
      <c r="O5" s="21"/>
      <c r="P5" s="106" t="s">
        <v>6</v>
      </c>
    </row>
    <row r="6" spans="1:16" s="14" customFormat="1" ht="14.25" customHeight="1">
      <c r="A6" s="79"/>
      <c r="B6" s="138"/>
      <c r="C6" s="66"/>
      <c r="D6" s="61"/>
      <c r="E6" s="110" t="s">
        <v>2</v>
      </c>
      <c r="F6" s="111"/>
      <c r="G6" s="62"/>
      <c r="H6" s="24"/>
      <c r="I6" s="22" t="s">
        <v>24</v>
      </c>
      <c r="J6" s="23" t="s">
        <v>12</v>
      </c>
      <c r="K6" s="24"/>
      <c r="L6" s="25"/>
      <c r="M6" s="152"/>
      <c r="N6" s="107"/>
      <c r="O6" s="26"/>
      <c r="P6" s="107"/>
    </row>
    <row r="7" spans="1:16" s="14" customFormat="1" ht="13.5">
      <c r="A7" s="79"/>
      <c r="B7" s="138"/>
      <c r="C7" s="66"/>
      <c r="D7" s="61"/>
      <c r="E7" s="110"/>
      <c r="F7" s="111"/>
      <c r="G7" s="62"/>
      <c r="H7" s="24"/>
      <c r="I7" s="22" t="s">
        <v>17</v>
      </c>
      <c r="J7" s="23" t="s">
        <v>13</v>
      </c>
      <c r="K7" s="24"/>
      <c r="L7" s="25"/>
      <c r="M7" s="152"/>
      <c r="N7" s="107"/>
      <c r="O7" s="26"/>
      <c r="P7" s="107"/>
    </row>
    <row r="8" spans="1:16" s="14" customFormat="1" ht="13.5">
      <c r="A8" s="79"/>
      <c r="B8" s="138"/>
      <c r="C8" s="66"/>
      <c r="D8" s="61"/>
      <c r="E8" s="110" t="s">
        <v>43</v>
      </c>
      <c r="F8" s="111"/>
      <c r="G8" s="62"/>
      <c r="H8" s="28"/>
      <c r="I8" s="27" t="s">
        <v>10</v>
      </c>
      <c r="J8" s="112" t="s">
        <v>14</v>
      </c>
      <c r="K8" s="28"/>
      <c r="L8" s="33"/>
      <c r="M8" s="153"/>
      <c r="N8" s="108"/>
      <c r="O8" s="29"/>
      <c r="P8" s="108"/>
    </row>
    <row r="9" spans="1:16" s="14" customFormat="1" ht="14.25" thickBot="1">
      <c r="A9" s="80"/>
      <c r="B9" s="139"/>
      <c r="C9" s="87" t="s">
        <v>42</v>
      </c>
      <c r="D9" s="88"/>
      <c r="E9" s="36" t="s">
        <v>52</v>
      </c>
      <c r="F9" s="37" t="s">
        <v>53</v>
      </c>
      <c r="G9" s="42" t="s">
        <v>54</v>
      </c>
      <c r="H9" s="30"/>
      <c r="I9" s="1" t="s">
        <v>11</v>
      </c>
      <c r="J9" s="113"/>
      <c r="K9" s="30"/>
      <c r="L9" s="31"/>
      <c r="M9" s="154"/>
      <c r="N9" s="109"/>
      <c r="O9" s="32"/>
      <c r="P9" s="109"/>
    </row>
    <row r="10" spans="1:16" s="14" customFormat="1" ht="13.5">
      <c r="A10" s="78">
        <v>1</v>
      </c>
      <c r="B10" s="81">
        <v>115</v>
      </c>
      <c r="C10" s="149">
        <v>27966</v>
      </c>
      <c r="D10" s="150"/>
      <c r="E10" s="40">
        <v>53149</v>
      </c>
      <c r="F10" s="41" t="s">
        <v>104</v>
      </c>
      <c r="G10" s="86" t="s">
        <v>167</v>
      </c>
      <c r="H10" s="13"/>
      <c r="I10" s="5">
        <v>0.2708333333333333</v>
      </c>
      <c r="J10" s="4">
        <f>I11-I10</f>
        <v>0.09976851851851853</v>
      </c>
      <c r="K10" s="70">
        <f>J10/"01:00:00"</f>
        <v>2.394444444444445</v>
      </c>
      <c r="L10" s="70" t="e">
        <f>#REF!/"01:00:00"</f>
        <v>#REF!</v>
      </c>
      <c r="M10" s="59">
        <f>J10</f>
        <v>0.09976851851851853</v>
      </c>
      <c r="N10" s="67">
        <f>20/O10</f>
        <v>8.352668213457076</v>
      </c>
      <c r="O10" s="70">
        <f>M10/"01:00:00"</f>
        <v>2.394444444444445</v>
      </c>
      <c r="P10" s="73" t="s">
        <v>173</v>
      </c>
    </row>
    <row r="11" spans="1:16" s="14" customFormat="1" ht="13.5">
      <c r="A11" s="79"/>
      <c r="B11" s="82"/>
      <c r="C11" s="66" t="s">
        <v>168</v>
      </c>
      <c r="D11" s="61"/>
      <c r="E11" s="66" t="s">
        <v>170</v>
      </c>
      <c r="F11" s="61"/>
      <c r="G11" s="62"/>
      <c r="H11" s="13"/>
      <c r="I11" s="8">
        <v>0.37060185185185185</v>
      </c>
      <c r="J11" s="7">
        <f>20/K10</f>
        <v>8.352668213457076</v>
      </c>
      <c r="K11" s="71"/>
      <c r="L11" s="71"/>
      <c r="M11" s="76"/>
      <c r="N11" s="68"/>
      <c r="O11" s="71"/>
      <c r="P11" s="74"/>
    </row>
    <row r="12" spans="1:16" s="14" customFormat="1" ht="13.5">
      <c r="A12" s="79"/>
      <c r="B12" s="82"/>
      <c r="C12" s="66"/>
      <c r="D12" s="61"/>
      <c r="E12" s="66" t="s">
        <v>171</v>
      </c>
      <c r="F12" s="61"/>
      <c r="G12" s="62" t="s">
        <v>31</v>
      </c>
      <c r="H12" s="13"/>
      <c r="I12" s="10">
        <v>0.38234953703703706</v>
      </c>
      <c r="J12" s="64" t="s">
        <v>176</v>
      </c>
      <c r="K12" s="71"/>
      <c r="L12" s="71"/>
      <c r="M12" s="76"/>
      <c r="N12" s="68"/>
      <c r="O12" s="71"/>
      <c r="P12" s="74"/>
    </row>
    <row r="13" spans="1:16" s="14" customFormat="1" ht="14.25" thickBot="1">
      <c r="A13" s="80"/>
      <c r="B13" s="83"/>
      <c r="C13" s="147" t="s">
        <v>169</v>
      </c>
      <c r="D13" s="148"/>
      <c r="E13" s="36" t="s">
        <v>83</v>
      </c>
      <c r="F13" s="37">
        <v>2001</v>
      </c>
      <c r="G13" s="63"/>
      <c r="H13" s="13"/>
      <c r="I13" s="2">
        <f>I12-I11</f>
        <v>0.011747685185185208</v>
      </c>
      <c r="J13" s="65"/>
      <c r="K13" s="72"/>
      <c r="L13" s="72"/>
      <c r="M13" s="77"/>
      <c r="N13" s="69"/>
      <c r="O13" s="72"/>
      <c r="P13" s="75"/>
    </row>
    <row r="14" spans="1:16" s="14" customFormat="1" ht="13.5">
      <c r="A14" s="78">
        <v>1</v>
      </c>
      <c r="B14" s="81">
        <v>111</v>
      </c>
      <c r="C14" s="84"/>
      <c r="D14" s="104"/>
      <c r="E14" s="45"/>
      <c r="F14" s="43" t="s">
        <v>82</v>
      </c>
      <c r="G14" s="86" t="s">
        <v>30</v>
      </c>
      <c r="H14" s="13"/>
      <c r="I14" s="5">
        <v>0.2708333333333333</v>
      </c>
      <c r="J14" s="4">
        <f>I15-I14</f>
        <v>0.09979166666666667</v>
      </c>
      <c r="K14" s="70">
        <f>J14/"01:00:00"</f>
        <v>2.395</v>
      </c>
      <c r="L14" s="70" t="e">
        <f>#REF!/"01:00:00"</f>
        <v>#REF!</v>
      </c>
      <c r="M14" s="59">
        <f>J14</f>
        <v>0.09979166666666667</v>
      </c>
      <c r="N14" s="67">
        <f>20/O14</f>
        <v>8.350730688935283</v>
      </c>
      <c r="O14" s="70">
        <f>M14/"01:00:00"</f>
        <v>2.395</v>
      </c>
      <c r="P14" s="73" t="s">
        <v>173</v>
      </c>
    </row>
    <row r="15" spans="1:16" s="14" customFormat="1" ht="13.5">
      <c r="A15" s="79"/>
      <c r="B15" s="82"/>
      <c r="C15" s="66" t="s">
        <v>195</v>
      </c>
      <c r="D15" s="61"/>
      <c r="E15" s="66" t="s">
        <v>154</v>
      </c>
      <c r="F15" s="61"/>
      <c r="G15" s="62"/>
      <c r="H15" s="13"/>
      <c r="I15" s="8">
        <v>0.370625</v>
      </c>
      <c r="J15" s="7">
        <f>20/K14</f>
        <v>8.350730688935283</v>
      </c>
      <c r="K15" s="71"/>
      <c r="L15" s="71"/>
      <c r="M15" s="76"/>
      <c r="N15" s="68"/>
      <c r="O15" s="71"/>
      <c r="P15" s="74"/>
    </row>
    <row r="16" spans="1:16" s="14" customFormat="1" ht="13.5">
      <c r="A16" s="79"/>
      <c r="B16" s="82"/>
      <c r="C16" s="66"/>
      <c r="D16" s="61"/>
      <c r="E16" s="66" t="s">
        <v>155</v>
      </c>
      <c r="F16" s="61"/>
      <c r="G16" s="62" t="s">
        <v>31</v>
      </c>
      <c r="H16" s="13"/>
      <c r="I16" s="10">
        <v>0.38188657407407406</v>
      </c>
      <c r="J16" s="64" t="s">
        <v>172</v>
      </c>
      <c r="K16" s="71"/>
      <c r="L16" s="71"/>
      <c r="M16" s="76"/>
      <c r="N16" s="68"/>
      <c r="O16" s="71"/>
      <c r="P16" s="74"/>
    </row>
    <row r="17" spans="1:16" s="14" customFormat="1" ht="14.25" thickBot="1">
      <c r="A17" s="80"/>
      <c r="B17" s="83"/>
      <c r="C17" s="87"/>
      <c r="D17" s="88"/>
      <c r="E17" s="36" t="s">
        <v>83</v>
      </c>
      <c r="F17" s="37">
        <v>2008</v>
      </c>
      <c r="G17" s="63"/>
      <c r="H17" s="13"/>
      <c r="I17" s="2">
        <f>I16-I15</f>
        <v>0.011261574074074077</v>
      </c>
      <c r="J17" s="65"/>
      <c r="K17" s="72"/>
      <c r="L17" s="72"/>
      <c r="M17" s="77"/>
      <c r="N17" s="69"/>
      <c r="O17" s="72"/>
      <c r="P17" s="75"/>
    </row>
    <row r="18" spans="1:16" s="14" customFormat="1" ht="13.5">
      <c r="A18" s="78">
        <v>1</v>
      </c>
      <c r="B18" s="81">
        <v>114</v>
      </c>
      <c r="C18" s="149">
        <v>27965</v>
      </c>
      <c r="D18" s="150"/>
      <c r="E18" s="45">
        <v>55148</v>
      </c>
      <c r="F18" s="58" t="s">
        <v>159</v>
      </c>
      <c r="G18" s="86" t="s">
        <v>160</v>
      </c>
      <c r="H18" s="13"/>
      <c r="I18" s="5">
        <v>0.2708333333333333</v>
      </c>
      <c r="J18" s="4">
        <f>I19-I18</f>
        <v>0.0998148148148148</v>
      </c>
      <c r="K18" s="70">
        <f>J18/"01:00:00"</f>
        <v>2.395555555555555</v>
      </c>
      <c r="L18" s="70" t="e">
        <f>#REF!/"01:00:00"</f>
        <v>#REF!</v>
      </c>
      <c r="M18" s="59">
        <f>J18</f>
        <v>0.0998148148148148</v>
      </c>
      <c r="N18" s="67">
        <f>20/O18</f>
        <v>8.348794063079778</v>
      </c>
      <c r="O18" s="70">
        <f>M18/"01:00:00"</f>
        <v>2.395555555555555</v>
      </c>
      <c r="P18" s="73" t="s">
        <v>173</v>
      </c>
    </row>
    <row r="19" spans="1:16" s="14" customFormat="1" ht="13.5">
      <c r="A19" s="79"/>
      <c r="B19" s="82"/>
      <c r="C19" s="66" t="s">
        <v>161</v>
      </c>
      <c r="D19" s="61"/>
      <c r="E19" s="66" t="s">
        <v>162</v>
      </c>
      <c r="F19" s="61"/>
      <c r="G19" s="62"/>
      <c r="H19" s="13"/>
      <c r="I19" s="8">
        <v>0.3706481481481481</v>
      </c>
      <c r="J19" s="7">
        <f>20/K18</f>
        <v>8.348794063079778</v>
      </c>
      <c r="K19" s="71"/>
      <c r="L19" s="71"/>
      <c r="M19" s="76"/>
      <c r="N19" s="68"/>
      <c r="O19" s="71"/>
      <c r="P19" s="74"/>
    </row>
    <row r="20" spans="1:16" s="14" customFormat="1" ht="13.5">
      <c r="A20" s="79"/>
      <c r="B20" s="82"/>
      <c r="C20" s="66"/>
      <c r="D20" s="61"/>
      <c r="E20" s="66" t="s">
        <v>163</v>
      </c>
      <c r="F20" s="61"/>
      <c r="G20" s="62" t="s">
        <v>164</v>
      </c>
      <c r="H20" s="13"/>
      <c r="I20" s="10">
        <v>0.3807060185185185</v>
      </c>
      <c r="J20" s="64" t="s">
        <v>175</v>
      </c>
      <c r="K20" s="71"/>
      <c r="L20" s="71"/>
      <c r="M20" s="76"/>
      <c r="N20" s="68"/>
      <c r="O20" s="71"/>
      <c r="P20" s="74"/>
    </row>
    <row r="21" spans="1:16" s="14" customFormat="1" ht="14.25" thickBot="1">
      <c r="A21" s="80"/>
      <c r="B21" s="83"/>
      <c r="C21" s="147" t="s">
        <v>165</v>
      </c>
      <c r="D21" s="148"/>
      <c r="E21" s="36" t="s">
        <v>166</v>
      </c>
      <c r="F21" s="37">
        <v>2007</v>
      </c>
      <c r="G21" s="63"/>
      <c r="H21" s="13"/>
      <c r="I21" s="2">
        <f>I20-I19</f>
        <v>0.01005787037037037</v>
      </c>
      <c r="J21" s="65"/>
      <c r="K21" s="72"/>
      <c r="L21" s="72"/>
      <c r="M21" s="77"/>
      <c r="N21" s="69"/>
      <c r="O21" s="72"/>
      <c r="P21" s="75"/>
    </row>
    <row r="22" spans="1:16" s="14" customFormat="1" ht="13.5">
      <c r="A22" s="78">
        <v>1</v>
      </c>
      <c r="B22" s="81">
        <v>112</v>
      </c>
      <c r="C22" s="84"/>
      <c r="D22" s="104"/>
      <c r="E22" s="45">
        <v>54263</v>
      </c>
      <c r="F22" s="43" t="s">
        <v>82</v>
      </c>
      <c r="G22" s="86" t="s">
        <v>30</v>
      </c>
      <c r="H22" s="13"/>
      <c r="I22" s="5">
        <v>0.2708333333333333</v>
      </c>
      <c r="J22" s="4">
        <f>I23-I22</f>
        <v>0.11519675925925926</v>
      </c>
      <c r="K22" s="70">
        <f>J22/"01:00:00"</f>
        <v>2.7647222222222223</v>
      </c>
      <c r="L22" s="70" t="e">
        <f>#REF!/"01:00:00"</f>
        <v>#REF!</v>
      </c>
      <c r="M22" s="59">
        <f>J22</f>
        <v>0.11519675925925926</v>
      </c>
      <c r="N22" s="67">
        <f>20/O22</f>
        <v>7.233999799055561</v>
      </c>
      <c r="O22" s="70">
        <f>M22/"01:00:00"</f>
        <v>2.7647222222222223</v>
      </c>
      <c r="P22" s="73" t="s">
        <v>173</v>
      </c>
    </row>
    <row r="23" spans="1:16" s="14" customFormat="1" ht="13.5">
      <c r="A23" s="79"/>
      <c r="B23" s="82"/>
      <c r="C23" s="66" t="s">
        <v>156</v>
      </c>
      <c r="D23" s="61"/>
      <c r="E23" s="66" t="s">
        <v>84</v>
      </c>
      <c r="F23" s="61"/>
      <c r="G23" s="62"/>
      <c r="H23" s="13"/>
      <c r="I23" s="8">
        <v>0.3860300925925926</v>
      </c>
      <c r="J23" s="7">
        <f>20/K22</f>
        <v>7.233999799055561</v>
      </c>
      <c r="K23" s="71"/>
      <c r="L23" s="71"/>
      <c r="M23" s="76"/>
      <c r="N23" s="68"/>
      <c r="O23" s="71"/>
      <c r="P23" s="74"/>
    </row>
    <row r="24" spans="1:16" s="14" customFormat="1" ht="13.5">
      <c r="A24" s="79"/>
      <c r="B24" s="82"/>
      <c r="C24" s="66"/>
      <c r="D24" s="61"/>
      <c r="E24" s="66" t="s">
        <v>85</v>
      </c>
      <c r="F24" s="61"/>
      <c r="G24" s="62" t="s">
        <v>31</v>
      </c>
      <c r="H24" s="13"/>
      <c r="I24" s="10">
        <v>0.3912731481481482</v>
      </c>
      <c r="J24" s="64" t="s">
        <v>172</v>
      </c>
      <c r="K24" s="71"/>
      <c r="L24" s="71"/>
      <c r="M24" s="76"/>
      <c r="N24" s="68"/>
      <c r="O24" s="71"/>
      <c r="P24" s="74"/>
    </row>
    <row r="25" spans="1:16" s="14" customFormat="1" ht="14.25" thickBot="1">
      <c r="A25" s="80"/>
      <c r="B25" s="83"/>
      <c r="C25" s="87" t="s">
        <v>157</v>
      </c>
      <c r="D25" s="88"/>
      <c r="E25" s="36" t="s">
        <v>83</v>
      </c>
      <c r="F25" s="37">
        <v>2000</v>
      </c>
      <c r="G25" s="63"/>
      <c r="H25" s="13"/>
      <c r="I25" s="2">
        <f>I24-I23</f>
        <v>0.005243055555555598</v>
      </c>
      <c r="J25" s="65"/>
      <c r="K25" s="72"/>
      <c r="L25" s="72"/>
      <c r="M25" s="77"/>
      <c r="N25" s="69"/>
      <c r="O25" s="72"/>
      <c r="P25" s="75"/>
    </row>
    <row r="26" spans="1:16" s="14" customFormat="1" ht="13.5">
      <c r="A26" s="78">
        <v>1</v>
      </c>
      <c r="B26" s="81">
        <v>113</v>
      </c>
      <c r="C26" s="84">
        <v>28769</v>
      </c>
      <c r="D26" s="104"/>
      <c r="E26" s="45">
        <v>50812</v>
      </c>
      <c r="F26" s="43" t="s">
        <v>51</v>
      </c>
      <c r="G26" s="86" t="s">
        <v>30</v>
      </c>
      <c r="H26" s="13"/>
      <c r="I26" s="5">
        <v>0.2708333333333333</v>
      </c>
      <c r="J26" s="4">
        <f>I27-I26</f>
        <v>0.1152199074074074</v>
      </c>
      <c r="K26" s="70">
        <f>J26/"01:00:00"</f>
        <v>2.7652777777777775</v>
      </c>
      <c r="L26" s="70" t="e">
        <f>#REF!/"01:00:00"</f>
        <v>#REF!</v>
      </c>
      <c r="M26" s="59">
        <f>J26</f>
        <v>0.1152199074074074</v>
      </c>
      <c r="N26" s="67">
        <f>20/O26</f>
        <v>7.232546459065797</v>
      </c>
      <c r="O26" s="70">
        <f>M26/"01:00:00"</f>
        <v>2.7652777777777775</v>
      </c>
      <c r="P26" s="73" t="s">
        <v>173</v>
      </c>
    </row>
    <row r="27" spans="1:16" s="14" customFormat="1" ht="13.5">
      <c r="A27" s="79"/>
      <c r="B27" s="82"/>
      <c r="C27" s="66" t="s">
        <v>68</v>
      </c>
      <c r="D27" s="61"/>
      <c r="E27" s="66" t="s">
        <v>108</v>
      </c>
      <c r="F27" s="61"/>
      <c r="G27" s="62"/>
      <c r="H27" s="13"/>
      <c r="I27" s="8">
        <v>0.3860532407407407</v>
      </c>
      <c r="J27" s="7">
        <f>20/K26</f>
        <v>7.232546459065797</v>
      </c>
      <c r="K27" s="71"/>
      <c r="L27" s="71"/>
      <c r="M27" s="76"/>
      <c r="N27" s="68"/>
      <c r="O27" s="71"/>
      <c r="P27" s="74"/>
    </row>
    <row r="28" spans="1:16" s="14" customFormat="1" ht="13.5">
      <c r="A28" s="79"/>
      <c r="B28" s="82"/>
      <c r="C28" s="66"/>
      <c r="D28" s="61"/>
      <c r="E28" s="66" t="s">
        <v>158</v>
      </c>
      <c r="F28" s="61"/>
      <c r="G28" s="62" t="s">
        <v>69</v>
      </c>
      <c r="H28" s="13"/>
      <c r="I28" s="10">
        <v>0.3919560185185185</v>
      </c>
      <c r="J28" s="64" t="s">
        <v>174</v>
      </c>
      <c r="K28" s="71"/>
      <c r="L28" s="71"/>
      <c r="M28" s="76"/>
      <c r="N28" s="68"/>
      <c r="O28" s="71"/>
      <c r="P28" s="74"/>
    </row>
    <row r="29" spans="1:16" s="14" customFormat="1" ht="14.25" thickBot="1">
      <c r="A29" s="80"/>
      <c r="B29" s="83"/>
      <c r="C29" s="87" t="s">
        <v>70</v>
      </c>
      <c r="D29" s="88"/>
      <c r="E29" s="36" t="s">
        <v>71</v>
      </c>
      <c r="F29" s="37">
        <v>1998</v>
      </c>
      <c r="G29" s="63"/>
      <c r="H29" s="13"/>
      <c r="I29" s="2">
        <f>I28-I27</f>
        <v>0.005902777777777812</v>
      </c>
      <c r="J29" s="65"/>
      <c r="K29" s="72"/>
      <c r="L29" s="72"/>
      <c r="M29" s="77"/>
      <c r="N29" s="69"/>
      <c r="O29" s="72"/>
      <c r="P29" s="75"/>
    </row>
    <row r="30" spans="1:16" ht="13.5">
      <c r="A30" s="94" t="s">
        <v>46</v>
      </c>
      <c r="B30" s="95"/>
      <c r="C30" s="95"/>
      <c r="D30" s="95"/>
      <c r="E30" s="95"/>
      <c r="F30" s="95"/>
      <c r="G30" s="96"/>
      <c r="I30" s="5">
        <v>0.2708333333333333</v>
      </c>
      <c r="J30" s="4">
        <f>I31-I30</f>
        <v>0.125</v>
      </c>
      <c r="K30" s="70">
        <f>J30/"01:00:00"</f>
        <v>3</v>
      </c>
      <c r="L30" s="70" t="e">
        <f>#REF!/"01:00:00"</f>
        <v>#REF!</v>
      </c>
      <c r="M30" s="59">
        <f>J30</f>
        <v>0.125</v>
      </c>
      <c r="N30" s="67">
        <f>20/O30</f>
        <v>6.666666666666667</v>
      </c>
      <c r="O30" s="89">
        <f>M30/"01:00:00"</f>
        <v>3</v>
      </c>
      <c r="P30" s="34"/>
    </row>
    <row r="31" spans="1:16" ht="13.5">
      <c r="A31" s="97"/>
      <c r="B31" s="98"/>
      <c r="C31" s="98"/>
      <c r="D31" s="98"/>
      <c r="E31" s="98"/>
      <c r="F31" s="98"/>
      <c r="G31" s="99"/>
      <c r="I31" s="50">
        <v>0.3958333333333333</v>
      </c>
      <c r="J31" s="7">
        <f>20/K30</f>
        <v>6.666666666666667</v>
      </c>
      <c r="K31" s="71"/>
      <c r="L31" s="71"/>
      <c r="M31" s="76"/>
      <c r="N31" s="68"/>
      <c r="O31" s="90"/>
      <c r="P31" s="34"/>
    </row>
    <row r="32" spans="1:16" ht="13.5">
      <c r="A32" s="97"/>
      <c r="B32" s="98"/>
      <c r="C32" s="98"/>
      <c r="D32" s="98"/>
      <c r="E32" s="98"/>
      <c r="F32" s="98"/>
      <c r="G32" s="99"/>
      <c r="I32" s="10">
        <v>0.4166666666666667</v>
      </c>
      <c r="J32" s="92" t="s">
        <v>48</v>
      </c>
      <c r="K32" s="71"/>
      <c r="L32" s="71"/>
      <c r="M32" s="76"/>
      <c r="N32" s="68"/>
      <c r="O32" s="90"/>
      <c r="P32" s="34"/>
    </row>
    <row r="33" spans="1:16" ht="14.25" thickBot="1">
      <c r="A33" s="100"/>
      <c r="B33" s="101"/>
      <c r="C33" s="101"/>
      <c r="D33" s="101"/>
      <c r="E33" s="101"/>
      <c r="F33" s="101"/>
      <c r="G33" s="102"/>
      <c r="I33" s="2">
        <f>I32-I31</f>
        <v>0.02083333333333337</v>
      </c>
      <c r="J33" s="93"/>
      <c r="K33" s="72"/>
      <c r="L33" s="72"/>
      <c r="M33" s="77"/>
      <c r="N33" s="69"/>
      <c r="O33" s="91"/>
      <c r="P33" s="34"/>
    </row>
    <row r="34" spans="1:16" ht="13.5">
      <c r="A34" s="94" t="s">
        <v>63</v>
      </c>
      <c r="B34" s="95"/>
      <c r="C34" s="95"/>
      <c r="D34" s="95"/>
      <c r="E34" s="95"/>
      <c r="F34" s="95"/>
      <c r="G34" s="96"/>
      <c r="I34" s="5">
        <v>0.2708333333333333</v>
      </c>
      <c r="J34" s="4">
        <f>I35-I34</f>
        <v>0.08333333333333337</v>
      </c>
      <c r="K34" s="70">
        <f>J34/"01:00:00"</f>
        <v>2.000000000000001</v>
      </c>
      <c r="L34" s="70" t="e">
        <f>#REF!/"01:00:00"</f>
        <v>#REF!</v>
      </c>
      <c r="M34" s="59">
        <f>J34</f>
        <v>0.08333333333333337</v>
      </c>
      <c r="N34" s="67">
        <f>20/O34</f>
        <v>9.999999999999996</v>
      </c>
      <c r="O34" s="89">
        <f>M34/"01:00:00"</f>
        <v>2.000000000000001</v>
      </c>
      <c r="P34" s="34"/>
    </row>
    <row r="35" spans="1:16" ht="13.5">
      <c r="A35" s="97"/>
      <c r="B35" s="98"/>
      <c r="C35" s="98"/>
      <c r="D35" s="98"/>
      <c r="E35" s="98"/>
      <c r="F35" s="98"/>
      <c r="G35" s="99"/>
      <c r="I35" s="50">
        <v>0.3541666666666667</v>
      </c>
      <c r="J35" s="7">
        <f>20/K34</f>
        <v>9.999999999999996</v>
      </c>
      <c r="K35" s="71"/>
      <c r="L35" s="71"/>
      <c r="M35" s="76"/>
      <c r="N35" s="68"/>
      <c r="O35" s="90"/>
      <c r="P35" s="34"/>
    </row>
    <row r="36" spans="1:16" ht="13.5">
      <c r="A36" s="97"/>
      <c r="B36" s="98"/>
      <c r="C36" s="98"/>
      <c r="D36" s="98"/>
      <c r="E36" s="98"/>
      <c r="F36" s="98"/>
      <c r="G36" s="99"/>
      <c r="I36" s="10">
        <v>0.375</v>
      </c>
      <c r="J36" s="64"/>
      <c r="K36" s="71"/>
      <c r="L36" s="71"/>
      <c r="M36" s="76"/>
      <c r="N36" s="68"/>
      <c r="O36" s="90"/>
      <c r="P36" s="34"/>
    </row>
    <row r="37" spans="1:16" ht="14.25" thickBot="1">
      <c r="A37" s="100"/>
      <c r="B37" s="101"/>
      <c r="C37" s="101"/>
      <c r="D37" s="101"/>
      <c r="E37" s="101"/>
      <c r="F37" s="101"/>
      <c r="G37" s="102"/>
      <c r="I37" s="2">
        <f>I36-I35</f>
        <v>0.020833333333333315</v>
      </c>
      <c r="J37" s="65"/>
      <c r="K37" s="72"/>
      <c r="L37" s="72"/>
      <c r="M37" s="77"/>
      <c r="N37" s="69"/>
      <c r="O37" s="91"/>
      <c r="P37" s="34"/>
    </row>
  </sheetData>
  <sheetProtection/>
  <mergeCells count="110">
    <mergeCell ref="O10:O13"/>
    <mergeCell ref="P10:P13"/>
    <mergeCell ref="C11:D12"/>
    <mergeCell ref="E11:F11"/>
    <mergeCell ref="E12:F12"/>
    <mergeCell ref="G12:G13"/>
    <mergeCell ref="J12:J13"/>
    <mergeCell ref="C13:D13"/>
    <mergeCell ref="K10:K13"/>
    <mergeCell ref="L10:L13"/>
    <mergeCell ref="M10:M13"/>
    <mergeCell ref="N10:N13"/>
    <mergeCell ref="A10:A13"/>
    <mergeCell ref="B10:B13"/>
    <mergeCell ref="C10:D10"/>
    <mergeCell ref="G10:G11"/>
    <mergeCell ref="K30:K33"/>
    <mergeCell ref="L30:L33"/>
    <mergeCell ref="M30:M33"/>
    <mergeCell ref="N30:N33"/>
    <mergeCell ref="N5:N9"/>
    <mergeCell ref="E8:F8"/>
    <mergeCell ref="O34:O37"/>
    <mergeCell ref="J36:J37"/>
    <mergeCell ref="K34:K37"/>
    <mergeCell ref="L34:L37"/>
    <mergeCell ref="M34:M37"/>
    <mergeCell ref="N34:N37"/>
    <mergeCell ref="O30:O33"/>
    <mergeCell ref="J32:J33"/>
    <mergeCell ref="A5:A9"/>
    <mergeCell ref="B5:B9"/>
    <mergeCell ref="C5:D8"/>
    <mergeCell ref="C9:D9"/>
    <mergeCell ref="A1:E2"/>
    <mergeCell ref="F2:J2"/>
    <mergeCell ref="I5:J5"/>
    <mergeCell ref="M5:M9"/>
    <mergeCell ref="J8:J9"/>
    <mergeCell ref="G5:G8"/>
    <mergeCell ref="E6:F7"/>
    <mergeCell ref="A3:P3"/>
    <mergeCell ref="N4:P4"/>
    <mergeCell ref="P5:P9"/>
    <mergeCell ref="J16:J17"/>
    <mergeCell ref="M14:M17"/>
    <mergeCell ref="L14:L17"/>
    <mergeCell ref="E16:F16"/>
    <mergeCell ref="N14:N17"/>
    <mergeCell ref="P14:P17"/>
    <mergeCell ref="K14:K17"/>
    <mergeCell ref="O14:O17"/>
    <mergeCell ref="A34:G37"/>
    <mergeCell ref="A30:G33"/>
    <mergeCell ref="B14:B17"/>
    <mergeCell ref="C17:D17"/>
    <mergeCell ref="A14:A17"/>
    <mergeCell ref="G14:G15"/>
    <mergeCell ref="G16:G17"/>
    <mergeCell ref="C14:D14"/>
    <mergeCell ref="C15:D16"/>
    <mergeCell ref="E15:F15"/>
    <mergeCell ref="M22:M25"/>
    <mergeCell ref="N22:N25"/>
    <mergeCell ref="A22:A25"/>
    <mergeCell ref="B22:B25"/>
    <mergeCell ref="C22:D22"/>
    <mergeCell ref="G22:G23"/>
    <mergeCell ref="O22:O25"/>
    <mergeCell ref="P22:P25"/>
    <mergeCell ref="C23:D24"/>
    <mergeCell ref="E23:F23"/>
    <mergeCell ref="E24:F24"/>
    <mergeCell ref="G24:G25"/>
    <mergeCell ref="J24:J25"/>
    <mergeCell ref="C25:D25"/>
    <mergeCell ref="K22:K25"/>
    <mergeCell ref="L22:L25"/>
    <mergeCell ref="M18:M21"/>
    <mergeCell ref="N18:N21"/>
    <mergeCell ref="A18:A21"/>
    <mergeCell ref="B18:B21"/>
    <mergeCell ref="C18:D18"/>
    <mergeCell ref="G18:G19"/>
    <mergeCell ref="O18:O21"/>
    <mergeCell ref="P18:P21"/>
    <mergeCell ref="C19:D20"/>
    <mergeCell ref="E19:F19"/>
    <mergeCell ref="E20:F20"/>
    <mergeCell ref="G20:G21"/>
    <mergeCell ref="J20:J21"/>
    <mergeCell ref="C21:D21"/>
    <mergeCell ref="K18:K21"/>
    <mergeCell ref="L18:L21"/>
    <mergeCell ref="M26:M29"/>
    <mergeCell ref="N26:N29"/>
    <mergeCell ref="A26:A29"/>
    <mergeCell ref="B26:B29"/>
    <mergeCell ref="C26:D26"/>
    <mergeCell ref="G26:G27"/>
    <mergeCell ref="O26:O29"/>
    <mergeCell ref="P26:P29"/>
    <mergeCell ref="C27:D28"/>
    <mergeCell ref="E27:F27"/>
    <mergeCell ref="E28:F28"/>
    <mergeCell ref="G28:G29"/>
    <mergeCell ref="J28:J29"/>
    <mergeCell ref="C29:D29"/>
    <mergeCell ref="K26:K29"/>
    <mergeCell ref="L26:L2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2015-08-09T07:31:45Z</cp:lastPrinted>
  <dcterms:created xsi:type="dcterms:W3CDTF">2007-07-24T02:59:00Z</dcterms:created>
  <dcterms:modified xsi:type="dcterms:W3CDTF">2015-08-14T10:14:32Z</dcterms:modified>
  <cp:category/>
  <cp:version/>
  <cp:contentType/>
  <cp:contentStatus/>
</cp:coreProperties>
</file>