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698" activeTab="0"/>
  </bookViews>
  <sheets>
    <sheet name="80km" sheetId="1" r:id="rId1"/>
    <sheet name="60kmTR" sheetId="2" r:id="rId2"/>
    <sheet name="40kmTR" sheetId="3" r:id="rId3"/>
    <sheet name="20kmTR" sheetId="4" r:id="rId4"/>
  </sheets>
  <definedNames/>
  <calcPr fullCalcOnLoad="1"/>
</workbook>
</file>

<file path=xl/sharedStrings.xml><?xml version="1.0" encoding="utf-8"?>
<sst xmlns="http://schemas.openxmlformats.org/spreadsheetml/2006/main" count="352" uniqueCount="220">
  <si>
    <t>出番</t>
  </si>
  <si>
    <t>選手名</t>
  </si>
  <si>
    <t>馬名</t>
  </si>
  <si>
    <t>所属</t>
  </si>
  <si>
    <t>全走行時間</t>
  </si>
  <si>
    <t>全平均時速</t>
  </si>
  <si>
    <t>結果</t>
  </si>
  <si>
    <t>ゼッケン馬No</t>
  </si>
  <si>
    <t>Start T</t>
  </si>
  <si>
    <t>Arrival T</t>
  </si>
  <si>
    <t>In T</t>
  </si>
  <si>
    <t>Recovery T</t>
  </si>
  <si>
    <t>Ride T</t>
  </si>
  <si>
    <t>Speed</t>
  </si>
  <si>
    <t>Puls</t>
  </si>
  <si>
    <t>２Leg２０ｋｍ</t>
  </si>
  <si>
    <t>Out T</t>
  </si>
  <si>
    <t>Finish T</t>
  </si>
  <si>
    <t>Total</t>
  </si>
  <si>
    <t>Time</t>
  </si>
  <si>
    <t>Average</t>
  </si>
  <si>
    <t>KM/HR</t>
  </si>
  <si>
    <t>Rank</t>
  </si>
  <si>
    <t>１Leg２０ｋｍ</t>
  </si>
  <si>
    <t>Start T</t>
  </si>
  <si>
    <t>JEF公認種目</t>
  </si>
  <si>
    <t>８０ｋｍ競技</t>
  </si>
  <si>
    <t>６０ｋｍトレーニングライド</t>
  </si>
  <si>
    <t>４０ｋｍトレーニングライド</t>
  </si>
  <si>
    <t>２０ｋｍトレーニングライド</t>
  </si>
  <si>
    <t>ｱﾗﾋﾞｱﾝHR</t>
  </si>
  <si>
    <t>Arabian HR</t>
  </si>
  <si>
    <t>Gelding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</si>
  <si>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</si>
  <si>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</si>
  <si>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</si>
  <si>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</si>
  <si>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</si>
  <si>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</si>
  <si>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</si>
  <si>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</si>
  <si>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</si>
  <si>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</si>
  <si>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</si>
  <si>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</si>
  <si>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平均時速１０．９km/h、制限時間５時間３０分：ノービス最速タイム(参考)</t>
  </si>
  <si>
    <t>平均時速６．７km/h、制限時間３時間：最低タイム(参考)</t>
  </si>
  <si>
    <t>小森　洋子</t>
  </si>
  <si>
    <t>Komori Yoko</t>
  </si>
  <si>
    <t>平均時速8.6km/h、制限時間７時間：最低タイム(参考)</t>
  </si>
  <si>
    <t>平均時速８km/h、制限時間５時間：最低タイム(参考)</t>
  </si>
  <si>
    <t>平均時速１３．３km/h、制限時間３時間：最速タイム(参考)</t>
  </si>
  <si>
    <t>Cut Off Time</t>
  </si>
  <si>
    <t>七野　友子</t>
  </si>
  <si>
    <t>Shichino Tomoko</t>
  </si>
  <si>
    <t>ARABIAN</t>
  </si>
  <si>
    <t>佐々木　保</t>
  </si>
  <si>
    <t>Gender</t>
  </si>
  <si>
    <t>Year of Birth</t>
  </si>
  <si>
    <t>Club</t>
  </si>
  <si>
    <t>Cut Off Time</t>
  </si>
  <si>
    <t>強制休止</t>
  </si>
  <si>
    <t>JEF No</t>
  </si>
  <si>
    <t>Breed</t>
  </si>
  <si>
    <t>１Leg３０ｋｍ</t>
  </si>
  <si>
    <t>JEF No</t>
  </si>
  <si>
    <t>Breed</t>
  </si>
  <si>
    <t>立春</t>
  </si>
  <si>
    <t>出番</t>
  </si>
  <si>
    <t>平均時速１０km/h、制限時間２時間：最速タイム(参考)</t>
  </si>
  <si>
    <t>Arabian HR</t>
  </si>
  <si>
    <t>ｱﾗﾋﾞｱﾝHR</t>
  </si>
  <si>
    <r>
      <t>A</t>
    </r>
    <r>
      <rPr>
        <sz val="11"/>
        <rFont val="ＭＳ Ｐゴシック"/>
        <family val="3"/>
      </rPr>
      <t>RABIAN</t>
    </r>
  </si>
  <si>
    <t>完走率</t>
  </si>
  <si>
    <t>ケースター</t>
  </si>
  <si>
    <t>K STAR</t>
  </si>
  <si>
    <t>％</t>
  </si>
  <si>
    <r>
      <t>M</t>
    </r>
    <r>
      <rPr>
        <sz val="11"/>
        <rFont val="ＭＳ Ｐゴシック"/>
        <family val="3"/>
      </rPr>
      <t>IX</t>
    </r>
  </si>
  <si>
    <t>げんじ</t>
  </si>
  <si>
    <t>GENJI</t>
  </si>
  <si>
    <t>永島　みのり</t>
  </si>
  <si>
    <t>シスコ</t>
  </si>
  <si>
    <t>CP TASK FORCE</t>
  </si>
  <si>
    <t>Arabian HR</t>
  </si>
  <si>
    <t>Nagashima Minori</t>
  </si>
  <si>
    <t>Gelding</t>
  </si>
  <si>
    <t>平均時速８．９km/h(参考)</t>
  </si>
  <si>
    <t>蓮見　清一</t>
  </si>
  <si>
    <t>Hasumi Seiichi</t>
  </si>
  <si>
    <t>中條　天</t>
  </si>
  <si>
    <t>ラーング・ヤノス</t>
  </si>
  <si>
    <t>LANG・JANOS</t>
  </si>
  <si>
    <t>Arabian HR</t>
  </si>
  <si>
    <t>Chujo　Ten</t>
  </si>
  <si>
    <t>Stalｌion</t>
  </si>
  <si>
    <t>小野　裕史</t>
  </si>
  <si>
    <t>Ono Hirofumi</t>
  </si>
  <si>
    <t>％</t>
  </si>
  <si>
    <t>2Leg３０ｋｍ</t>
  </si>
  <si>
    <t>２０１５年５月１６日(土)～５月１７日(日)  伊豆パノラマ･ライド　2015年5月　(若葉ライド)</t>
  </si>
  <si>
    <t>２０１５年５月１６日(土)～５月１７日(日)  伊豆パノラマ･ライド　2015年5月　(若葉ライド)</t>
  </si>
  <si>
    <t>％</t>
  </si>
  <si>
    <t>7時間（１２：５５）　　</t>
  </si>
  <si>
    <t>制限時間：</t>
  </si>
  <si>
    <t>ノービス　5時間３０分～7時間（１１：２５～１２：５５）</t>
  </si>
  <si>
    <t>審判長：三橋　文夫</t>
  </si>
  <si>
    <t>制限時間：３時間～５時間（９：１０～１１：１０)</t>
  </si>
  <si>
    <t>制限時間：２時間～３時間（７：３０～８：３０)</t>
  </si>
  <si>
    <r>
      <t>D</t>
    </r>
    <r>
      <rPr>
        <sz val="11"/>
        <rFont val="ＭＳ Ｐゴシック"/>
        <family val="3"/>
      </rPr>
      <t>OSANKO</t>
    </r>
  </si>
  <si>
    <t>ｱﾗﾋﾞｱﾝHR</t>
  </si>
  <si>
    <t>岡畠　幸穂</t>
  </si>
  <si>
    <t>ムーン</t>
  </si>
  <si>
    <t>MOON</t>
  </si>
  <si>
    <t>Arabian HR</t>
  </si>
  <si>
    <t>Arabian HR</t>
  </si>
  <si>
    <t>Okahata Yukiho</t>
  </si>
  <si>
    <t>Mare</t>
  </si>
  <si>
    <r>
      <t>A</t>
    </r>
    <r>
      <rPr>
        <sz val="11"/>
        <rFont val="ＭＳ Ｐゴシック"/>
        <family val="3"/>
      </rPr>
      <t>RABIAN</t>
    </r>
  </si>
  <si>
    <t>ｱﾗﾋﾞｱﾝHR</t>
  </si>
  <si>
    <t>ARABIAN</t>
  </si>
  <si>
    <t>Gelding</t>
  </si>
  <si>
    <t>サントスAHR</t>
  </si>
  <si>
    <t>NOSLO'S ＳＡＮTOS</t>
  </si>
  <si>
    <t>Sasaki Tamotsu</t>
  </si>
  <si>
    <t>佐藤　信次</t>
  </si>
  <si>
    <t>Sato Shinji</t>
  </si>
  <si>
    <t>ＤＯＳＡＮＫＯ</t>
  </si>
  <si>
    <t>ｱﾗﾋﾞｱﾝHR</t>
  </si>
  <si>
    <t>元吉　真弓</t>
  </si>
  <si>
    <t>大東　孝裕</t>
  </si>
  <si>
    <t>ティッカーテープ</t>
  </si>
  <si>
    <t>Ohigashi Takahiro</t>
  </si>
  <si>
    <r>
      <t>Shagya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Arab</t>
    </r>
  </si>
  <si>
    <t>DOSANKO</t>
  </si>
  <si>
    <t>岡本　明美</t>
  </si>
  <si>
    <t>トモエ</t>
  </si>
  <si>
    <t>TOMOE</t>
  </si>
  <si>
    <t>Arabian HR</t>
  </si>
  <si>
    <t>Okamoto Akemi</t>
  </si>
  <si>
    <t>Mare</t>
  </si>
  <si>
    <t>Mare</t>
  </si>
  <si>
    <r>
      <t>D</t>
    </r>
    <r>
      <rPr>
        <sz val="11"/>
        <rFont val="ＭＳ Ｐゴシック"/>
        <family val="3"/>
      </rPr>
      <t>OSANKO</t>
    </r>
  </si>
  <si>
    <t>ｱﾗﾋﾞｱﾝHR</t>
  </si>
  <si>
    <t>若葉</t>
  </si>
  <si>
    <t>WAKABA</t>
  </si>
  <si>
    <t>ＭＩＸ</t>
  </si>
  <si>
    <t>ジェレミー</t>
  </si>
  <si>
    <t>J.REMINGTON１</t>
  </si>
  <si>
    <t>中村　雅</t>
  </si>
  <si>
    <t>モーニング</t>
  </si>
  <si>
    <t>Morning</t>
  </si>
  <si>
    <t>Arabian HR</t>
  </si>
  <si>
    <t>Nakamura Masashi</t>
  </si>
  <si>
    <t>Mare</t>
  </si>
  <si>
    <t>ｱﾗﾋﾞｱﾝHR</t>
  </si>
  <si>
    <r>
      <t>D</t>
    </r>
    <r>
      <rPr>
        <sz val="11"/>
        <rFont val="ＭＳ Ｐゴシック"/>
        <family val="3"/>
      </rPr>
      <t>OSANKO</t>
    </r>
  </si>
  <si>
    <t>ｱﾗﾋﾞｱﾝHR</t>
  </si>
  <si>
    <t>林　千恵</t>
  </si>
  <si>
    <t>コリン</t>
  </si>
  <si>
    <t>KORIN</t>
  </si>
  <si>
    <t>Ｈａｙａｓｈｉ　Ｃｈｉｅ</t>
  </si>
  <si>
    <t>DOSANKO</t>
  </si>
  <si>
    <t>伊藤　容子</t>
  </si>
  <si>
    <t>姫桜</t>
  </si>
  <si>
    <t>HIMEZAKURA</t>
  </si>
  <si>
    <t>Ito　Yoko</t>
  </si>
  <si>
    <t>JEF No</t>
  </si>
  <si>
    <t>Breed</t>
  </si>
  <si>
    <t>１Leg２８ｋｍ</t>
  </si>
  <si>
    <t>２Leg２８ｋｍ</t>
  </si>
  <si>
    <t>３Leg２４ｋｍ</t>
  </si>
  <si>
    <t>Total</t>
  </si>
  <si>
    <t>Average</t>
  </si>
  <si>
    <t>Rank</t>
  </si>
  <si>
    <t>制限時間：９時間（１５：３０）</t>
  </si>
  <si>
    <t>２０１５年５月１６日(土)～５月１７日(日)  伊豆パノラマ･ライド　2015年5月　(若葉ライド)</t>
  </si>
  <si>
    <t>審判長：三橋　文夫</t>
  </si>
  <si>
    <t>審判長：三橋　文夫</t>
  </si>
  <si>
    <t>RISSHUN</t>
  </si>
  <si>
    <t>Arabian HR</t>
  </si>
  <si>
    <t>Motoyoshi Mayumi</t>
  </si>
  <si>
    <t>Mare</t>
  </si>
  <si>
    <t>カリーム</t>
  </si>
  <si>
    <t>KAREEM PJ</t>
  </si>
  <si>
    <t>TYCKER TAPE</t>
  </si>
  <si>
    <t>エー･スター</t>
  </si>
  <si>
    <t>A　FLAME　STAR</t>
  </si>
  <si>
    <t>完走</t>
  </si>
  <si>
    <t>86</t>
  </si>
  <si>
    <t>100</t>
  </si>
  <si>
    <t>完走</t>
  </si>
  <si>
    <t>優勝</t>
  </si>
  <si>
    <t>第2位</t>
  </si>
  <si>
    <t>第3位</t>
  </si>
  <si>
    <t>第4位</t>
  </si>
  <si>
    <t>第5位</t>
  </si>
  <si>
    <t>52/52</t>
  </si>
  <si>
    <t>48/48</t>
  </si>
  <si>
    <t>44/48</t>
  </si>
  <si>
    <t>48/52</t>
  </si>
  <si>
    <t>56/56</t>
  </si>
  <si>
    <t>60/64</t>
  </si>
  <si>
    <t>40/44</t>
  </si>
  <si>
    <t>48/56</t>
  </si>
  <si>
    <t>56/60</t>
  </si>
  <si>
    <t>44/44</t>
  </si>
  <si>
    <t>第6位 BC</t>
  </si>
  <si>
    <t>匿名</t>
  </si>
  <si>
    <t>40/44</t>
  </si>
  <si>
    <t>52/52</t>
  </si>
  <si>
    <t>56/56</t>
  </si>
  <si>
    <t>48/48</t>
  </si>
  <si>
    <t>44/40</t>
  </si>
  <si>
    <t>52/52</t>
  </si>
  <si>
    <t>56/56</t>
  </si>
  <si>
    <t>48/56</t>
  </si>
  <si>
    <t>48/60</t>
  </si>
  <si>
    <t>48/52</t>
  </si>
  <si>
    <t>48/48</t>
  </si>
  <si>
    <t>走行途中失権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</si>
</sst>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F400]h:mm:ss\ AM/PM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2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0" fillId="3" borderId="0" applyNumberFormat="0" applyBorder="0" applyAlignment="0" applyProtection="0"/>
    <xf numFmtId="0" fontId="14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3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7" borderId="4" applyNumberFormat="0" applyAlignment="0" applyProtection="0"/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76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21" fontId="0" fillId="0" borderId="14" xfId="0" applyNumberFormat="1" applyFill="1" applyBorder="1" applyAlignment="1">
      <alignment vertical="center" shrinkToFit="1"/>
    </xf>
    <xf numFmtId="21" fontId="0" fillId="0" borderId="30" xfId="0" applyNumberFormat="1" applyFill="1" applyBorder="1" applyAlignment="1">
      <alignment vertical="center" shrinkToFit="1"/>
    </xf>
    <xf numFmtId="21" fontId="20" fillId="20" borderId="14" xfId="0" applyNumberFormat="1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9" fontId="0" fillId="0" borderId="0" xfId="0" applyNumberFormat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21" fontId="0" fillId="0" borderId="34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wrapText="1" shrinkToFit="1"/>
    </xf>
    <xf numFmtId="0" fontId="0" fillId="0" borderId="36" xfId="0" applyFill="1" applyBorder="1" applyAlignment="1">
      <alignment horizontal="center" vertical="center" wrapText="1" shrinkToFit="1"/>
    </xf>
    <xf numFmtId="0" fontId="0" fillId="0" borderId="37" xfId="0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6" fontId="0" fillId="0" borderId="0" xfId="58" applyFont="1" applyFill="1" applyAlignment="1" quotePrefix="1">
      <alignment vertical="center" shrinkToFit="1"/>
    </xf>
    <xf numFmtId="21" fontId="0" fillId="0" borderId="0" xfId="0" applyNumberFormat="1" applyFill="1" applyAlignment="1" quotePrefix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2" fillId="0" borderId="39" xfId="0" applyFont="1" applyFill="1" applyBorder="1" applyAlignment="1">
      <alignment vertical="center" shrinkToFit="1"/>
    </xf>
    <xf numFmtId="0" fontId="0" fillId="0" borderId="39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21" fontId="0" fillId="0" borderId="44" xfId="0" applyNumberFormat="1" applyFont="1" applyFill="1" applyBorder="1" applyAlignment="1">
      <alignment horizontal="center" vertical="center" shrinkToFit="1"/>
    </xf>
    <xf numFmtId="21" fontId="0" fillId="0" borderId="35" xfId="0" applyNumberFormat="1" applyFill="1" applyBorder="1" applyAlignment="1">
      <alignment horizontal="center" vertical="center" shrinkToFit="1"/>
    </xf>
    <xf numFmtId="21" fontId="0" fillId="0" borderId="36" xfId="0" applyNumberFormat="1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9" xfId="0" applyFont="1" applyFill="1" applyBorder="1" applyAlignment="1">
      <alignment horizontal="center" vertical="center" wrapText="1" shrinkToFit="1"/>
    </xf>
    <xf numFmtId="21" fontId="0" fillId="0" borderId="37" xfId="0" applyNumberFormat="1" applyFill="1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46" fontId="0" fillId="0" borderId="56" xfId="0" applyNumberFormat="1" applyFill="1" applyBorder="1" applyAlignment="1">
      <alignment horizontal="center" vertical="center" shrinkToFit="1"/>
    </xf>
    <xf numFmtId="46" fontId="0" fillId="0" borderId="57" xfId="0" applyNumberFormat="1" applyFill="1" applyBorder="1" applyAlignment="1">
      <alignment horizontal="center" vertical="center" shrinkToFit="1"/>
    </xf>
    <xf numFmtId="46" fontId="0" fillId="0" borderId="58" xfId="0" applyNumberFormat="1" applyFill="1" applyBorder="1" applyAlignment="1">
      <alignment horizontal="center" vertical="center" shrinkToFit="1"/>
    </xf>
    <xf numFmtId="176" fontId="0" fillId="0" borderId="45" xfId="0" applyNumberFormat="1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horizontal="center" vertical="center" shrinkToFit="1"/>
    </xf>
    <xf numFmtId="176" fontId="0" fillId="0" borderId="49" xfId="0" applyNumberFormat="1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7" xfId="0" applyNumberFormat="1" applyFill="1" applyBorder="1" applyAlignment="1">
      <alignment horizontal="center" vertical="center" shrinkToFit="1"/>
    </xf>
    <xf numFmtId="0" fontId="0" fillId="0" borderId="49" xfId="0" applyNumberFormat="1" applyFill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 shrinkToFit="1"/>
    </xf>
    <xf numFmtId="0" fontId="0" fillId="0" borderId="59" xfId="0" applyFill="1" applyBorder="1" applyAlignment="1">
      <alignment horizontal="center" vertical="center" shrinkToFit="1"/>
    </xf>
    <xf numFmtId="0" fontId="0" fillId="0" borderId="6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46" fontId="0" fillId="0" borderId="66" xfId="0" applyNumberFormat="1" applyFill="1" applyBorder="1" applyAlignment="1">
      <alignment horizontal="center" vertical="center" shrinkToFit="1"/>
    </xf>
    <xf numFmtId="46" fontId="0" fillId="0" borderId="67" xfId="0" applyNumberFormat="1" applyFill="1" applyBorder="1" applyAlignment="1">
      <alignment horizontal="center" vertical="center" shrinkToFit="1"/>
    </xf>
    <xf numFmtId="46" fontId="0" fillId="0" borderId="68" xfId="0" applyNumberFormat="1" applyFill="1" applyBorder="1" applyAlignment="1">
      <alignment horizontal="center" vertical="center" shrinkToFit="1"/>
    </xf>
    <xf numFmtId="0" fontId="20" fillId="20" borderId="47" xfId="0" applyNumberFormat="1" applyFont="1" applyFill="1" applyBorder="1" applyAlignment="1">
      <alignment horizontal="center" vertical="center" shrinkToFit="1"/>
    </xf>
    <xf numFmtId="0" fontId="20" fillId="20" borderId="49" xfId="0" applyNumberFormat="1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54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0" borderId="39" xfId="0" applyFont="1" applyBorder="1" applyAlignment="1">
      <alignment vertical="center" shrinkToFit="1"/>
    </xf>
    <xf numFmtId="0" fontId="0" fillId="0" borderId="39" xfId="0" applyFill="1" applyBorder="1" applyAlignment="1">
      <alignment horizontal="right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42875"/>
          <a:ext cx="4429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69" t="s">
        <v>26</v>
      </c>
      <c r="B1" s="69"/>
      <c r="C1" s="69"/>
      <c r="D1" s="69"/>
      <c r="E1" s="69"/>
      <c r="H1" s="13"/>
      <c r="K1" s="13"/>
      <c r="N1" s="13"/>
      <c r="U1" s="13"/>
    </row>
    <row r="2" spans="1:22" ht="18.75" customHeight="1">
      <c r="A2" s="69"/>
      <c r="B2" s="69"/>
      <c r="C2" s="69"/>
      <c r="D2" s="69"/>
      <c r="E2" s="69"/>
      <c r="F2" s="70" t="s">
        <v>25</v>
      </c>
      <c r="G2" s="70"/>
      <c r="H2" s="71" t="s">
        <v>174</v>
      </c>
      <c r="I2" s="71"/>
      <c r="J2" s="71"/>
      <c r="K2" s="71"/>
      <c r="L2" s="13" t="s">
        <v>73</v>
      </c>
      <c r="N2" s="13">
        <v>100</v>
      </c>
      <c r="O2" s="13" t="s">
        <v>76</v>
      </c>
      <c r="V2" s="16"/>
    </row>
    <row r="3" spans="1:24" s="17" customFormat="1" ht="18.75" customHeight="1" thickBot="1">
      <c r="A3" s="72" t="s">
        <v>175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 t="s">
        <v>177</v>
      </c>
      <c r="W3" s="73"/>
      <c r="X3" s="73"/>
    </row>
    <row r="4" spans="1:24" ht="13.5" customHeight="1">
      <c r="A4" s="74" t="s">
        <v>0</v>
      </c>
      <c r="B4" s="61" t="s">
        <v>7</v>
      </c>
      <c r="C4" s="64" t="s">
        <v>166</v>
      </c>
      <c r="D4" s="65"/>
      <c r="E4" s="40" t="s">
        <v>166</v>
      </c>
      <c r="F4" s="41" t="s">
        <v>167</v>
      </c>
      <c r="G4" s="66" t="s">
        <v>3</v>
      </c>
      <c r="H4" s="60" t="s">
        <v>168</v>
      </c>
      <c r="I4" s="78"/>
      <c r="J4" s="18"/>
      <c r="K4" s="60" t="s">
        <v>169</v>
      </c>
      <c r="L4" s="78"/>
      <c r="M4" s="18"/>
      <c r="N4" s="60" t="s">
        <v>170</v>
      </c>
      <c r="O4" s="78"/>
      <c r="P4" s="18"/>
      <c r="Q4" s="18"/>
      <c r="R4" s="18"/>
      <c r="S4" s="19"/>
      <c r="T4" s="20"/>
      <c r="U4" s="79" t="s">
        <v>171</v>
      </c>
      <c r="V4" s="81" t="s">
        <v>172</v>
      </c>
      <c r="W4" s="21"/>
      <c r="X4" s="83" t="s">
        <v>173</v>
      </c>
    </row>
    <row r="5" spans="1:24" s="14" customFormat="1" ht="14.25" customHeight="1">
      <c r="A5" s="75"/>
      <c r="B5" s="62"/>
      <c r="C5" s="87" t="s">
        <v>1</v>
      </c>
      <c r="D5" s="88"/>
      <c r="E5" s="87" t="s">
        <v>2</v>
      </c>
      <c r="F5" s="88"/>
      <c r="G5" s="59"/>
      <c r="H5" s="22" t="s">
        <v>33</v>
      </c>
      <c r="I5" s="23" t="s">
        <v>34</v>
      </c>
      <c r="J5" s="24"/>
      <c r="K5" s="22" t="s">
        <v>35</v>
      </c>
      <c r="L5" s="23" t="s">
        <v>34</v>
      </c>
      <c r="M5" s="24"/>
      <c r="N5" s="22" t="s">
        <v>35</v>
      </c>
      <c r="O5" s="23" t="s">
        <v>34</v>
      </c>
      <c r="P5" s="24"/>
      <c r="Q5" s="24"/>
      <c r="R5" s="24"/>
      <c r="S5" s="24"/>
      <c r="T5" s="25"/>
      <c r="U5" s="80"/>
      <c r="V5" s="82"/>
      <c r="W5" s="26"/>
      <c r="X5" s="84"/>
    </row>
    <row r="6" spans="1:24" s="14" customFormat="1" ht="13.5">
      <c r="A6" s="75"/>
      <c r="B6" s="62"/>
      <c r="C6" s="87"/>
      <c r="D6" s="88"/>
      <c r="E6" s="87"/>
      <c r="F6" s="88"/>
      <c r="G6" s="59"/>
      <c r="H6" s="22" t="s">
        <v>36</v>
      </c>
      <c r="I6" s="23" t="s">
        <v>37</v>
      </c>
      <c r="J6" s="24"/>
      <c r="K6" s="22" t="s">
        <v>36</v>
      </c>
      <c r="L6" s="23" t="s">
        <v>37</v>
      </c>
      <c r="M6" s="24"/>
      <c r="N6" s="22" t="s">
        <v>36</v>
      </c>
      <c r="O6" s="23" t="s">
        <v>37</v>
      </c>
      <c r="P6" s="24"/>
      <c r="Q6" s="24"/>
      <c r="R6" s="24"/>
      <c r="S6" s="24"/>
      <c r="T6" s="25"/>
      <c r="U6" s="80"/>
      <c r="V6" s="82"/>
      <c r="W6" s="26"/>
      <c r="X6" s="84"/>
    </row>
    <row r="7" spans="1:24" s="14" customFormat="1" ht="13.5">
      <c r="A7" s="76"/>
      <c r="B7" s="62"/>
      <c r="C7" s="87"/>
      <c r="D7" s="88"/>
      <c r="E7" s="87" t="s">
        <v>43</v>
      </c>
      <c r="F7" s="88"/>
      <c r="G7" s="59"/>
      <c r="H7" s="27" t="s">
        <v>38</v>
      </c>
      <c r="I7" s="89" t="s">
        <v>39</v>
      </c>
      <c r="J7" s="28"/>
      <c r="K7" s="27" t="s">
        <v>38</v>
      </c>
      <c r="L7" s="89" t="s">
        <v>39</v>
      </c>
      <c r="M7" s="28"/>
      <c r="N7" s="27" t="s">
        <v>38</v>
      </c>
      <c r="O7" s="89" t="s">
        <v>39</v>
      </c>
      <c r="P7" s="28"/>
      <c r="Q7" s="28"/>
      <c r="R7" s="28"/>
      <c r="S7" s="28"/>
      <c r="T7" s="33"/>
      <c r="U7" s="80" t="s">
        <v>40</v>
      </c>
      <c r="V7" s="82" t="s">
        <v>41</v>
      </c>
      <c r="W7" s="29"/>
      <c r="X7" s="85"/>
    </row>
    <row r="8" spans="1:24" s="14" customFormat="1" ht="14.25" thickBot="1">
      <c r="A8" s="77"/>
      <c r="B8" s="63"/>
      <c r="C8" s="93" t="s">
        <v>42</v>
      </c>
      <c r="D8" s="94"/>
      <c r="E8" s="36" t="s">
        <v>57</v>
      </c>
      <c r="F8" s="37" t="s">
        <v>58</v>
      </c>
      <c r="G8" s="42" t="s">
        <v>59</v>
      </c>
      <c r="H8" s="1" t="s">
        <v>44</v>
      </c>
      <c r="I8" s="90"/>
      <c r="J8" s="30"/>
      <c r="K8" s="1" t="s">
        <v>44</v>
      </c>
      <c r="L8" s="90"/>
      <c r="M8" s="30"/>
      <c r="N8" s="1" t="s">
        <v>44</v>
      </c>
      <c r="O8" s="90"/>
      <c r="P8" s="30"/>
      <c r="Q8" s="30"/>
      <c r="R8" s="30"/>
      <c r="S8" s="30"/>
      <c r="T8" s="31"/>
      <c r="U8" s="91"/>
      <c r="V8" s="92"/>
      <c r="W8" s="32"/>
      <c r="X8" s="86"/>
    </row>
    <row r="9" spans="1:24" s="14" customFormat="1" ht="13.5">
      <c r="A9" s="95">
        <v>1</v>
      </c>
      <c r="B9" s="98">
        <v>72</v>
      </c>
      <c r="C9" s="64">
        <v>28910</v>
      </c>
      <c r="D9" s="65"/>
      <c r="E9" s="44">
        <v>52842</v>
      </c>
      <c r="F9" s="43" t="s">
        <v>117</v>
      </c>
      <c r="G9" s="66" t="s">
        <v>118</v>
      </c>
      <c r="H9" s="11">
        <v>0.20833333333333334</v>
      </c>
      <c r="I9" s="12">
        <f>H11-H9</f>
        <v>0.11376157407407403</v>
      </c>
      <c r="J9" s="105">
        <f>I9/"01:00:00"</f>
        <v>2.730277777777777</v>
      </c>
      <c r="K9" s="3">
        <f>H11+TIME(0,40,0)</f>
        <v>0.34987268518518516</v>
      </c>
      <c r="L9" s="4">
        <f>K11-K9</f>
        <v>0.09995370370370371</v>
      </c>
      <c r="M9" s="105">
        <f>L9/"01:00:00"</f>
        <v>2.398888888888889</v>
      </c>
      <c r="N9" s="3">
        <f>K11+TIME(0,50,0)</f>
        <v>0.4845486111111111</v>
      </c>
      <c r="O9" s="4">
        <f>N10-N9</f>
        <v>0.08137731481481486</v>
      </c>
      <c r="P9" s="105">
        <f>O9/"01:00:00"</f>
        <v>1.9530555555555567</v>
      </c>
      <c r="Q9" s="105" t="e">
        <f>#REF!/"01:00:00"</f>
        <v>#REF!</v>
      </c>
      <c r="R9" s="105" t="e">
        <f>#REF!/"01:00:00"</f>
        <v>#REF!</v>
      </c>
      <c r="S9" s="105" t="e">
        <f>#REF!/"01:00:00"</f>
        <v>#REF!</v>
      </c>
      <c r="T9" s="105" t="e">
        <f>#REF!/"01:00:00"</f>
        <v>#REF!</v>
      </c>
      <c r="U9" s="79">
        <f>I9+L9+O9</f>
        <v>0.2950925925925926</v>
      </c>
      <c r="V9" s="108">
        <f>80/W9</f>
        <v>11.295889551302166</v>
      </c>
      <c r="W9" s="105">
        <f>U9/"01:00:00"</f>
        <v>7.082222222222222</v>
      </c>
      <c r="X9" s="111" t="s">
        <v>191</v>
      </c>
    </row>
    <row r="10" spans="1:24" s="14" customFormat="1" ht="13.5">
      <c r="A10" s="96"/>
      <c r="B10" s="99"/>
      <c r="C10" s="114" t="s">
        <v>95</v>
      </c>
      <c r="D10" s="115"/>
      <c r="E10" s="114" t="s">
        <v>74</v>
      </c>
      <c r="F10" s="115"/>
      <c r="G10" s="59"/>
      <c r="H10" s="6">
        <v>0.3177314814814815</v>
      </c>
      <c r="I10" s="7">
        <f>28/J9</f>
        <v>10.255366771797744</v>
      </c>
      <c r="J10" s="106"/>
      <c r="K10" s="6">
        <v>0.4456597222222222</v>
      </c>
      <c r="L10" s="7">
        <f>28/M9</f>
        <v>11.672070402964334</v>
      </c>
      <c r="M10" s="106"/>
      <c r="N10" s="8">
        <v>0.5659259259259259</v>
      </c>
      <c r="O10" s="7">
        <f>24/P9</f>
        <v>12.28843692220167</v>
      </c>
      <c r="P10" s="106"/>
      <c r="Q10" s="106"/>
      <c r="R10" s="106"/>
      <c r="S10" s="106"/>
      <c r="T10" s="106"/>
      <c r="U10" s="80"/>
      <c r="V10" s="109"/>
      <c r="W10" s="106"/>
      <c r="X10" s="112"/>
    </row>
    <row r="11" spans="1:24" s="14" customFormat="1" ht="13.5">
      <c r="A11" s="96"/>
      <c r="B11" s="99"/>
      <c r="C11" s="114"/>
      <c r="D11" s="115"/>
      <c r="E11" s="114" t="s">
        <v>75</v>
      </c>
      <c r="F11" s="115"/>
      <c r="G11" s="59" t="s">
        <v>31</v>
      </c>
      <c r="H11" s="9">
        <v>0.32209490740740737</v>
      </c>
      <c r="I11" s="117" t="s">
        <v>197</v>
      </c>
      <c r="J11" s="106"/>
      <c r="K11" s="9">
        <v>0.4498263888888889</v>
      </c>
      <c r="L11" s="117" t="s">
        <v>200</v>
      </c>
      <c r="M11" s="106"/>
      <c r="N11" s="10">
        <v>0.5746759259259259</v>
      </c>
      <c r="O11" s="117" t="s">
        <v>203</v>
      </c>
      <c r="P11" s="106"/>
      <c r="Q11" s="106"/>
      <c r="R11" s="106"/>
      <c r="S11" s="106"/>
      <c r="T11" s="106"/>
      <c r="U11" s="80"/>
      <c r="V11" s="109"/>
      <c r="W11" s="106"/>
      <c r="X11" s="112"/>
    </row>
    <row r="12" spans="1:24" s="14" customFormat="1" ht="14.25" thickBot="1">
      <c r="A12" s="97"/>
      <c r="B12" s="100"/>
      <c r="C12" s="103" t="s">
        <v>96</v>
      </c>
      <c r="D12" s="104"/>
      <c r="E12" s="36" t="s">
        <v>32</v>
      </c>
      <c r="F12" s="37">
        <v>2001</v>
      </c>
      <c r="G12" s="116"/>
      <c r="H12" s="2">
        <f>H11-H10</f>
        <v>0.004363425925925868</v>
      </c>
      <c r="I12" s="118"/>
      <c r="J12" s="107"/>
      <c r="K12" s="2">
        <f>K11-K10</f>
        <v>0.004166666666666652</v>
      </c>
      <c r="L12" s="118"/>
      <c r="M12" s="107"/>
      <c r="N12" s="2">
        <f>N11-N10</f>
        <v>0.008749999999999925</v>
      </c>
      <c r="O12" s="118"/>
      <c r="P12" s="107"/>
      <c r="Q12" s="107"/>
      <c r="R12" s="107"/>
      <c r="S12" s="107"/>
      <c r="T12" s="107"/>
      <c r="U12" s="91"/>
      <c r="V12" s="110"/>
      <c r="W12" s="107"/>
      <c r="X12" s="113"/>
    </row>
    <row r="13" spans="1:24" s="14" customFormat="1" ht="13.5">
      <c r="A13" s="95">
        <v>1</v>
      </c>
      <c r="B13" s="98">
        <v>75</v>
      </c>
      <c r="C13" s="101">
        <v>27916</v>
      </c>
      <c r="D13" s="102"/>
      <c r="E13" s="46">
        <v>55148</v>
      </c>
      <c r="F13" s="49" t="s">
        <v>77</v>
      </c>
      <c r="G13" s="66" t="s">
        <v>30</v>
      </c>
      <c r="H13" s="11">
        <v>0.20833333333333334</v>
      </c>
      <c r="I13" s="12">
        <f>H15-H13</f>
        <v>0.11453703703703702</v>
      </c>
      <c r="J13" s="105">
        <f>I13/"01:00:00"</f>
        <v>2.7488888888888887</v>
      </c>
      <c r="K13" s="3">
        <f>H15+TIME(0,40,0)</f>
        <v>0.35064814814814815</v>
      </c>
      <c r="L13" s="4">
        <f>K15-K13</f>
        <v>0.09976851851851853</v>
      </c>
      <c r="M13" s="105">
        <f>L13/"01:00:00"</f>
        <v>2.394444444444445</v>
      </c>
      <c r="N13" s="3">
        <f>K15+TIME(0,50,0)</f>
        <v>0.4851388888888889</v>
      </c>
      <c r="O13" s="4">
        <f>N14-N13</f>
        <v>0.08087962962962969</v>
      </c>
      <c r="P13" s="105">
        <f>O13/"01:00:00"</f>
        <v>1.9411111111111126</v>
      </c>
      <c r="Q13" s="105" t="e">
        <f>#REF!/"01:00:00"</f>
        <v>#REF!</v>
      </c>
      <c r="R13" s="105" t="e">
        <f>#REF!/"01:00:00"</f>
        <v>#REF!</v>
      </c>
      <c r="S13" s="105" t="e">
        <f>#REF!/"01:00:00"</f>
        <v>#REF!</v>
      </c>
      <c r="T13" s="105" t="e">
        <f>#REF!/"01:00:00"</f>
        <v>#REF!</v>
      </c>
      <c r="U13" s="79">
        <f>I13+L13+O13</f>
        <v>0.2951851851851852</v>
      </c>
      <c r="V13" s="108">
        <f>80/W13</f>
        <v>11.292346298619822</v>
      </c>
      <c r="W13" s="105">
        <f>U13/"01:00:00"</f>
        <v>7.084444444444445</v>
      </c>
      <c r="X13" s="111" t="s">
        <v>192</v>
      </c>
    </row>
    <row r="14" spans="1:24" s="14" customFormat="1" ht="13.5">
      <c r="A14" s="96"/>
      <c r="B14" s="99"/>
      <c r="C14" s="114" t="s">
        <v>124</v>
      </c>
      <c r="D14" s="115"/>
      <c r="E14" s="114" t="s">
        <v>78</v>
      </c>
      <c r="F14" s="115"/>
      <c r="G14" s="59"/>
      <c r="H14" s="6">
        <v>0.31797453703703704</v>
      </c>
      <c r="I14" s="7">
        <f>28/J13</f>
        <v>10.185933710590138</v>
      </c>
      <c r="J14" s="106"/>
      <c r="K14" s="6">
        <v>0.4436921296296296</v>
      </c>
      <c r="L14" s="7">
        <f>28/M13</f>
        <v>11.693735498839905</v>
      </c>
      <c r="M14" s="106"/>
      <c r="N14" s="8">
        <v>0.5660185185185186</v>
      </c>
      <c r="O14" s="7">
        <f>24/P13</f>
        <v>12.364052661705772</v>
      </c>
      <c r="P14" s="106"/>
      <c r="Q14" s="106"/>
      <c r="R14" s="106"/>
      <c r="S14" s="106"/>
      <c r="T14" s="106"/>
      <c r="U14" s="80"/>
      <c r="V14" s="109"/>
      <c r="W14" s="106"/>
      <c r="X14" s="112"/>
    </row>
    <row r="15" spans="1:24" s="14" customFormat="1" ht="13.5">
      <c r="A15" s="96"/>
      <c r="B15" s="99"/>
      <c r="C15" s="114"/>
      <c r="D15" s="115"/>
      <c r="E15" s="114" t="s">
        <v>79</v>
      </c>
      <c r="F15" s="115"/>
      <c r="G15" s="59" t="s">
        <v>31</v>
      </c>
      <c r="H15" s="9">
        <v>0.32287037037037036</v>
      </c>
      <c r="I15" s="117" t="s">
        <v>196</v>
      </c>
      <c r="J15" s="106"/>
      <c r="K15" s="9">
        <v>0.4504166666666667</v>
      </c>
      <c r="L15" s="117" t="s">
        <v>201</v>
      </c>
      <c r="M15" s="106"/>
      <c r="N15" s="10">
        <v>0.5737384259259259</v>
      </c>
      <c r="O15" s="117" t="s">
        <v>204</v>
      </c>
      <c r="P15" s="106"/>
      <c r="Q15" s="106"/>
      <c r="R15" s="106"/>
      <c r="S15" s="106"/>
      <c r="T15" s="106"/>
      <c r="U15" s="80"/>
      <c r="V15" s="109"/>
      <c r="W15" s="106"/>
      <c r="X15" s="112"/>
    </row>
    <row r="16" spans="1:24" s="14" customFormat="1" ht="14.25" thickBot="1">
      <c r="A16" s="97"/>
      <c r="B16" s="100"/>
      <c r="C16" s="103" t="s">
        <v>125</v>
      </c>
      <c r="D16" s="104"/>
      <c r="E16" s="36" t="s">
        <v>32</v>
      </c>
      <c r="F16" s="37">
        <v>2007</v>
      </c>
      <c r="G16" s="116"/>
      <c r="H16" s="2">
        <f>H15-H14</f>
        <v>0.0048958333333333215</v>
      </c>
      <c r="I16" s="118"/>
      <c r="J16" s="107"/>
      <c r="K16" s="2">
        <f>K15-K14</f>
        <v>0.0067245370370370705</v>
      </c>
      <c r="L16" s="118"/>
      <c r="M16" s="107"/>
      <c r="N16" s="2">
        <f>N15-N14</f>
        <v>0.007719907407407356</v>
      </c>
      <c r="O16" s="118"/>
      <c r="P16" s="107"/>
      <c r="Q16" s="107"/>
      <c r="R16" s="107"/>
      <c r="S16" s="107"/>
      <c r="T16" s="107"/>
      <c r="U16" s="91"/>
      <c r="V16" s="110"/>
      <c r="W16" s="107"/>
      <c r="X16" s="113"/>
    </row>
    <row r="17" spans="1:24" s="14" customFormat="1" ht="13.5">
      <c r="A17" s="95">
        <v>1</v>
      </c>
      <c r="B17" s="98">
        <v>76</v>
      </c>
      <c r="C17" s="64">
        <v>28769</v>
      </c>
      <c r="D17" s="65"/>
      <c r="E17" s="44">
        <v>55877</v>
      </c>
      <c r="F17" s="41" t="s">
        <v>55</v>
      </c>
      <c r="G17" s="66" t="s">
        <v>30</v>
      </c>
      <c r="H17" s="11">
        <v>0.20833333333333334</v>
      </c>
      <c r="I17" s="12">
        <f>H19-H17</f>
        <v>0.11324074074074073</v>
      </c>
      <c r="J17" s="105">
        <f>I17/"01:00:00"</f>
        <v>2.7177777777777776</v>
      </c>
      <c r="K17" s="3">
        <f>H19+TIME(0,40,0)</f>
        <v>0.34935185185185186</v>
      </c>
      <c r="L17" s="4">
        <f>K19-K17</f>
        <v>0.0999652777777778</v>
      </c>
      <c r="M17" s="105">
        <f>L17/"01:00:00"</f>
        <v>2.3991666666666673</v>
      </c>
      <c r="N17" s="3">
        <f>K19+TIME(0,50,0)</f>
        <v>0.4840393518518519</v>
      </c>
      <c r="O17" s="4">
        <f>N18-N17</f>
        <v>0.08199074074074075</v>
      </c>
      <c r="P17" s="105">
        <f>O17/"01:00:00"</f>
        <v>1.967777777777778</v>
      </c>
      <c r="Q17" s="105" t="e">
        <f>#REF!/"01:00:00"</f>
        <v>#REF!</v>
      </c>
      <c r="R17" s="105" t="e">
        <f>#REF!/"01:00:00"</f>
        <v>#REF!</v>
      </c>
      <c r="S17" s="105" t="e">
        <f>#REF!/"01:00:00"</f>
        <v>#REF!</v>
      </c>
      <c r="T17" s="105" t="e">
        <f>#REF!/"01:00:00"</f>
        <v>#REF!</v>
      </c>
      <c r="U17" s="79">
        <f>I17+L17+O17</f>
        <v>0.29519675925925926</v>
      </c>
      <c r="V17" s="108">
        <f>80/W17</f>
        <v>11.291903548323859</v>
      </c>
      <c r="W17" s="105">
        <f>U17/"01:00:00"</f>
        <v>7.084722222222222</v>
      </c>
      <c r="X17" s="111" t="s">
        <v>193</v>
      </c>
    </row>
    <row r="18" spans="1:24" s="14" customFormat="1" ht="13.5">
      <c r="A18" s="96"/>
      <c r="B18" s="99"/>
      <c r="C18" s="114" t="s">
        <v>80</v>
      </c>
      <c r="D18" s="115"/>
      <c r="E18" s="114" t="s">
        <v>81</v>
      </c>
      <c r="F18" s="115"/>
      <c r="G18" s="59"/>
      <c r="H18" s="6">
        <v>0.31783564814814813</v>
      </c>
      <c r="I18" s="7">
        <f>28/J17</f>
        <v>10.302534750613246</v>
      </c>
      <c r="J18" s="106"/>
      <c r="K18" s="6">
        <v>0.4457060185185185</v>
      </c>
      <c r="L18" s="7">
        <f>28/M17</f>
        <v>11.670718999652655</v>
      </c>
      <c r="M18" s="106"/>
      <c r="N18" s="8">
        <v>0.5660300925925926</v>
      </c>
      <c r="O18" s="7">
        <f>24/P17</f>
        <v>12.19649915302089</v>
      </c>
      <c r="P18" s="106"/>
      <c r="Q18" s="106"/>
      <c r="R18" s="106"/>
      <c r="S18" s="106"/>
      <c r="T18" s="106"/>
      <c r="U18" s="80"/>
      <c r="V18" s="109"/>
      <c r="W18" s="106"/>
      <c r="X18" s="112"/>
    </row>
    <row r="19" spans="1:24" s="14" customFormat="1" ht="13.5">
      <c r="A19" s="96"/>
      <c r="B19" s="99"/>
      <c r="C19" s="114"/>
      <c r="D19" s="115"/>
      <c r="E19" s="114" t="s">
        <v>82</v>
      </c>
      <c r="F19" s="115"/>
      <c r="G19" s="59" t="s">
        <v>83</v>
      </c>
      <c r="H19" s="9">
        <v>0.32157407407407407</v>
      </c>
      <c r="I19" s="117" t="s">
        <v>196</v>
      </c>
      <c r="J19" s="106"/>
      <c r="K19" s="9">
        <v>0.44931712962962966</v>
      </c>
      <c r="L19" s="117" t="s">
        <v>196</v>
      </c>
      <c r="M19" s="106"/>
      <c r="N19" s="10">
        <v>0.5725462962962963</v>
      </c>
      <c r="O19" s="117" t="s">
        <v>196</v>
      </c>
      <c r="P19" s="106"/>
      <c r="Q19" s="106"/>
      <c r="R19" s="106"/>
      <c r="S19" s="106"/>
      <c r="T19" s="106"/>
      <c r="U19" s="80"/>
      <c r="V19" s="109"/>
      <c r="W19" s="106"/>
      <c r="X19" s="112"/>
    </row>
    <row r="20" spans="1:24" s="14" customFormat="1" ht="14.25" thickBot="1">
      <c r="A20" s="97"/>
      <c r="B20" s="100"/>
      <c r="C20" s="103" t="s">
        <v>84</v>
      </c>
      <c r="D20" s="104"/>
      <c r="E20" s="36" t="s">
        <v>85</v>
      </c>
      <c r="F20" s="37">
        <v>2002</v>
      </c>
      <c r="G20" s="116"/>
      <c r="H20" s="2">
        <f>H19-H18</f>
        <v>0.0037384259259259367</v>
      </c>
      <c r="I20" s="118"/>
      <c r="J20" s="107"/>
      <c r="K20" s="2">
        <f>K19-K18</f>
        <v>0.003611111111111176</v>
      </c>
      <c r="L20" s="118"/>
      <c r="M20" s="107"/>
      <c r="N20" s="2">
        <f>N19-N18</f>
        <v>0.006516203703703649</v>
      </c>
      <c r="O20" s="118"/>
      <c r="P20" s="107"/>
      <c r="Q20" s="107"/>
      <c r="R20" s="107"/>
      <c r="S20" s="107"/>
      <c r="T20" s="107"/>
      <c r="U20" s="91"/>
      <c r="V20" s="110"/>
      <c r="W20" s="107"/>
      <c r="X20" s="113"/>
    </row>
    <row r="21" spans="1:24" s="14" customFormat="1" ht="13.5">
      <c r="A21" s="95">
        <v>1</v>
      </c>
      <c r="B21" s="98">
        <v>71</v>
      </c>
      <c r="C21" s="101">
        <v>28768</v>
      </c>
      <c r="D21" s="102"/>
      <c r="E21" s="44">
        <v>53149</v>
      </c>
      <c r="F21" s="43" t="s">
        <v>108</v>
      </c>
      <c r="G21" s="66" t="s">
        <v>30</v>
      </c>
      <c r="H21" s="11">
        <v>0.20833333333333334</v>
      </c>
      <c r="I21" s="12">
        <f>H23-H21</f>
        <v>0.11563657407407404</v>
      </c>
      <c r="J21" s="105">
        <f>I21/"01:00:00"</f>
        <v>2.7752777777777773</v>
      </c>
      <c r="K21" s="3">
        <f>H23+TIME(0,40,0)</f>
        <v>0.3517476851851852</v>
      </c>
      <c r="L21" s="4">
        <f>K23-K21</f>
        <v>0.10403935185185181</v>
      </c>
      <c r="M21" s="105">
        <f>L21/"01:00:00"</f>
        <v>2.4969444444444435</v>
      </c>
      <c r="N21" s="3">
        <f>K23+TIME(0,50,0)</f>
        <v>0.4905092592592592</v>
      </c>
      <c r="O21" s="4">
        <f>N22-N21</f>
        <v>0.08299768518518519</v>
      </c>
      <c r="P21" s="105">
        <f>O21/"01:00:00"</f>
        <v>1.9919444444444445</v>
      </c>
      <c r="Q21" s="105" t="e">
        <f>#REF!/"01:00:00"</f>
        <v>#REF!</v>
      </c>
      <c r="R21" s="105" t="e">
        <f>#REF!/"01:00:00"</f>
        <v>#REF!</v>
      </c>
      <c r="S21" s="105" t="e">
        <f>#REF!/"01:00:00"</f>
        <v>#REF!</v>
      </c>
      <c r="T21" s="105" t="e">
        <f>#REF!/"01:00:00"</f>
        <v>#REF!</v>
      </c>
      <c r="U21" s="79">
        <f>I21+L21+O21</f>
        <v>0.302673611111111</v>
      </c>
      <c r="V21" s="108">
        <f>80/W21</f>
        <v>11.012963175404385</v>
      </c>
      <c r="W21" s="105">
        <f>U21/"01:00:00"</f>
        <v>7.264166666666664</v>
      </c>
      <c r="X21" s="111" t="s">
        <v>194</v>
      </c>
    </row>
    <row r="22" spans="1:24" s="14" customFormat="1" ht="13.5">
      <c r="A22" s="96"/>
      <c r="B22" s="99"/>
      <c r="C22" s="114" t="s">
        <v>110</v>
      </c>
      <c r="D22" s="115"/>
      <c r="E22" s="114" t="s">
        <v>111</v>
      </c>
      <c r="F22" s="115"/>
      <c r="G22" s="59"/>
      <c r="H22" s="6">
        <v>0.3179976851851852</v>
      </c>
      <c r="I22" s="7">
        <f>28/J21</f>
        <v>10.089080172154942</v>
      </c>
      <c r="J22" s="106"/>
      <c r="K22" s="6">
        <v>0.45064814814814813</v>
      </c>
      <c r="L22" s="7">
        <f>28/M21</f>
        <v>11.213705640226948</v>
      </c>
      <c r="M22" s="106"/>
      <c r="N22" s="8">
        <v>0.5735069444444444</v>
      </c>
      <c r="O22" s="7">
        <f>24/P21</f>
        <v>12.048528796541625</v>
      </c>
      <c r="P22" s="106"/>
      <c r="Q22" s="106"/>
      <c r="R22" s="106"/>
      <c r="S22" s="106"/>
      <c r="T22" s="106"/>
      <c r="U22" s="80"/>
      <c r="V22" s="109"/>
      <c r="W22" s="106"/>
      <c r="X22" s="112"/>
    </row>
    <row r="23" spans="1:24" s="14" customFormat="1" ht="13.5">
      <c r="A23" s="96"/>
      <c r="B23" s="99"/>
      <c r="C23" s="114"/>
      <c r="D23" s="115"/>
      <c r="E23" s="114" t="s">
        <v>112</v>
      </c>
      <c r="F23" s="115"/>
      <c r="G23" s="59" t="s">
        <v>114</v>
      </c>
      <c r="H23" s="9">
        <v>0.3239699074074074</v>
      </c>
      <c r="I23" s="117" t="s">
        <v>198</v>
      </c>
      <c r="J23" s="106"/>
      <c r="K23" s="9">
        <v>0.455787037037037</v>
      </c>
      <c r="L23" s="117" t="s">
        <v>200</v>
      </c>
      <c r="M23" s="106"/>
      <c r="N23" s="10">
        <v>0.5832523148148149</v>
      </c>
      <c r="O23" s="117" t="s">
        <v>200</v>
      </c>
      <c r="P23" s="106"/>
      <c r="Q23" s="106"/>
      <c r="R23" s="106"/>
      <c r="S23" s="106"/>
      <c r="T23" s="106"/>
      <c r="U23" s="80"/>
      <c r="V23" s="109"/>
      <c r="W23" s="106"/>
      <c r="X23" s="112"/>
    </row>
    <row r="24" spans="1:24" s="14" customFormat="1" ht="14.25" thickBot="1">
      <c r="A24" s="97"/>
      <c r="B24" s="100"/>
      <c r="C24" s="103" t="s">
        <v>115</v>
      </c>
      <c r="D24" s="104"/>
      <c r="E24" s="36" t="s">
        <v>116</v>
      </c>
      <c r="F24" s="37">
        <v>2001</v>
      </c>
      <c r="G24" s="116"/>
      <c r="H24" s="2">
        <f>H23-H22</f>
        <v>0.005972222222222212</v>
      </c>
      <c r="I24" s="118"/>
      <c r="J24" s="107"/>
      <c r="K24" s="2">
        <f>K23-K22</f>
        <v>0.0051388888888888595</v>
      </c>
      <c r="L24" s="118"/>
      <c r="M24" s="107"/>
      <c r="N24" s="2">
        <f>N23-N22</f>
        <v>0.009745370370370487</v>
      </c>
      <c r="O24" s="118"/>
      <c r="P24" s="107"/>
      <c r="Q24" s="107"/>
      <c r="R24" s="107"/>
      <c r="S24" s="107"/>
      <c r="T24" s="107"/>
      <c r="U24" s="91"/>
      <c r="V24" s="110"/>
      <c r="W24" s="107"/>
      <c r="X24" s="113"/>
    </row>
    <row r="25" spans="1:25" ht="13.5">
      <c r="A25" s="95">
        <v>1</v>
      </c>
      <c r="B25" s="98">
        <v>77</v>
      </c>
      <c r="C25" s="64">
        <v>26959</v>
      </c>
      <c r="D25" s="65"/>
      <c r="E25" s="44">
        <v>56623</v>
      </c>
      <c r="F25" s="45" t="s">
        <v>126</v>
      </c>
      <c r="G25" s="66" t="s">
        <v>127</v>
      </c>
      <c r="H25" s="11">
        <v>0.20833333333333334</v>
      </c>
      <c r="I25" s="12">
        <f>H27-H25</f>
        <v>0.11475694444444443</v>
      </c>
      <c r="J25" s="105">
        <f>I25/"01:00:00"</f>
        <v>2.7541666666666664</v>
      </c>
      <c r="K25" s="3">
        <f>H27+TIME(0,40,0)</f>
        <v>0.35086805555555556</v>
      </c>
      <c r="L25" s="4">
        <f>K27-K25</f>
        <v>0.1060416666666667</v>
      </c>
      <c r="M25" s="105">
        <f>L25/"01:00:00"</f>
        <v>2.545000000000001</v>
      </c>
      <c r="N25" s="3">
        <f>K27+TIME(0,50,0)</f>
        <v>0.49163194444444447</v>
      </c>
      <c r="O25" s="4">
        <f>N26-N25</f>
        <v>0.08187499999999992</v>
      </c>
      <c r="P25" s="105">
        <f>O25/"01:00:00"</f>
        <v>1.964999999999998</v>
      </c>
      <c r="Q25" s="105" t="e">
        <f>#REF!/"01:00:00"</f>
        <v>#REF!</v>
      </c>
      <c r="R25" s="105" t="e">
        <f>#REF!/"01:00:00"</f>
        <v>#REF!</v>
      </c>
      <c r="S25" s="105" t="e">
        <f>#REF!/"01:00:00"</f>
        <v>#REF!</v>
      </c>
      <c r="T25" s="105" t="e">
        <f>#REF!/"01:00:00"</f>
        <v>#REF!</v>
      </c>
      <c r="U25" s="79">
        <f>I25+L25+O25</f>
        <v>0.302673611111111</v>
      </c>
      <c r="V25" s="108">
        <f>80/W25</f>
        <v>11.012963175404385</v>
      </c>
      <c r="W25" s="105">
        <f>U25/"01:00:00"</f>
        <v>7.264166666666664</v>
      </c>
      <c r="X25" s="111" t="s">
        <v>195</v>
      </c>
      <c r="Y25" s="14"/>
    </row>
    <row r="26" spans="1:25" ht="13.5">
      <c r="A26" s="96"/>
      <c r="B26" s="99"/>
      <c r="C26" s="114" t="s">
        <v>128</v>
      </c>
      <c r="D26" s="115"/>
      <c r="E26" s="114" t="s">
        <v>67</v>
      </c>
      <c r="F26" s="115"/>
      <c r="G26" s="59"/>
      <c r="H26" s="6">
        <v>0.3180324074074074</v>
      </c>
      <c r="I26" s="7">
        <f>28/J25</f>
        <v>10.16641452344932</v>
      </c>
      <c r="J26" s="106"/>
      <c r="K26" s="6">
        <v>0.45048611111111114</v>
      </c>
      <c r="L26" s="7">
        <f>28/M25</f>
        <v>11.001964636542237</v>
      </c>
      <c r="M26" s="106"/>
      <c r="N26" s="8">
        <v>0.5735069444444444</v>
      </c>
      <c r="O26" s="7">
        <f>24/P25</f>
        <v>12.213740458015279</v>
      </c>
      <c r="P26" s="106"/>
      <c r="Q26" s="106"/>
      <c r="R26" s="106"/>
      <c r="S26" s="106"/>
      <c r="T26" s="106"/>
      <c r="U26" s="80"/>
      <c r="V26" s="109"/>
      <c r="W26" s="106"/>
      <c r="X26" s="112"/>
      <c r="Y26" s="14"/>
    </row>
    <row r="27" spans="1:25" ht="13.5">
      <c r="A27" s="96"/>
      <c r="B27" s="99"/>
      <c r="C27" s="114"/>
      <c r="D27" s="115"/>
      <c r="E27" s="114" t="s">
        <v>178</v>
      </c>
      <c r="F27" s="115"/>
      <c r="G27" s="59" t="s">
        <v>179</v>
      </c>
      <c r="H27" s="9">
        <v>0.32309027777777777</v>
      </c>
      <c r="I27" s="117" t="s">
        <v>199</v>
      </c>
      <c r="J27" s="106"/>
      <c r="K27" s="9">
        <v>0.45690972222222226</v>
      </c>
      <c r="L27" s="117" t="s">
        <v>197</v>
      </c>
      <c r="M27" s="106"/>
      <c r="N27" s="10">
        <v>0.5805902777777777</v>
      </c>
      <c r="O27" s="117" t="s">
        <v>200</v>
      </c>
      <c r="P27" s="106"/>
      <c r="Q27" s="106"/>
      <c r="R27" s="106"/>
      <c r="S27" s="106"/>
      <c r="T27" s="106"/>
      <c r="U27" s="80"/>
      <c r="V27" s="109"/>
      <c r="W27" s="106"/>
      <c r="X27" s="112"/>
      <c r="Y27" s="14"/>
    </row>
    <row r="28" spans="1:25" ht="14.25" thickBot="1">
      <c r="A28" s="97"/>
      <c r="B28" s="100"/>
      <c r="C28" s="103" t="s">
        <v>180</v>
      </c>
      <c r="D28" s="104"/>
      <c r="E28" s="36" t="s">
        <v>181</v>
      </c>
      <c r="F28" s="37">
        <v>2005</v>
      </c>
      <c r="G28" s="116"/>
      <c r="H28" s="2">
        <f>H27-H26</f>
        <v>0.005057870370370365</v>
      </c>
      <c r="I28" s="118"/>
      <c r="J28" s="107"/>
      <c r="K28" s="2">
        <f>K27-K26</f>
        <v>0.006423611111111116</v>
      </c>
      <c r="L28" s="118"/>
      <c r="M28" s="107"/>
      <c r="N28" s="2">
        <f>N27-N26</f>
        <v>0.00708333333333333</v>
      </c>
      <c r="O28" s="118"/>
      <c r="P28" s="107"/>
      <c r="Q28" s="107"/>
      <c r="R28" s="107"/>
      <c r="S28" s="107"/>
      <c r="T28" s="107"/>
      <c r="U28" s="91"/>
      <c r="V28" s="110"/>
      <c r="W28" s="107"/>
      <c r="X28" s="113"/>
      <c r="Y28" s="14"/>
    </row>
    <row r="29" spans="1:25" ht="13.5">
      <c r="A29" s="95">
        <v>1</v>
      </c>
      <c r="B29" s="98">
        <v>74</v>
      </c>
      <c r="C29" s="64">
        <v>161</v>
      </c>
      <c r="D29" s="65"/>
      <c r="E29" s="44">
        <v>56073</v>
      </c>
      <c r="F29" s="43" t="s">
        <v>72</v>
      </c>
      <c r="G29" s="119" t="s">
        <v>30</v>
      </c>
      <c r="H29" s="11">
        <v>0.20833333333333334</v>
      </c>
      <c r="I29" s="12">
        <f>H31-H29</f>
        <v>0.11346064814814813</v>
      </c>
      <c r="J29" s="105">
        <f>I29/"01:00:00"</f>
        <v>2.7230555555555553</v>
      </c>
      <c r="K29" s="3">
        <f>H31+TIME(0,40,0)</f>
        <v>0.34957175925925926</v>
      </c>
      <c r="L29" s="4">
        <f>K31-K29</f>
        <v>0.10333333333333333</v>
      </c>
      <c r="M29" s="105">
        <f>L29/"01:00:00"</f>
        <v>2.48</v>
      </c>
      <c r="N29" s="3">
        <f>K31+TIME(0,50,0)</f>
        <v>0.4876273148148148</v>
      </c>
      <c r="O29" s="4">
        <f>N30-N29</f>
        <v>0.08589120370370373</v>
      </c>
      <c r="P29" s="105">
        <f>O29/"01:00:00"</f>
        <v>2.0613888888888896</v>
      </c>
      <c r="Q29" s="105" t="e">
        <f>#REF!/"01:00:00"</f>
        <v>#REF!</v>
      </c>
      <c r="R29" s="105" t="e">
        <f>#REF!/"01:00:00"</f>
        <v>#REF!</v>
      </c>
      <c r="S29" s="105" t="e">
        <f>#REF!/"01:00:00"</f>
        <v>#REF!</v>
      </c>
      <c r="T29" s="105" t="e">
        <f>#REF!/"01:00:00"</f>
        <v>#REF!</v>
      </c>
      <c r="U29" s="79">
        <f>I29+L29+O29</f>
        <v>0.30268518518518517</v>
      </c>
      <c r="V29" s="108">
        <f>80/W29</f>
        <v>11.012542061792598</v>
      </c>
      <c r="W29" s="105">
        <f>U29/"01:00:00"</f>
        <v>7.264444444444444</v>
      </c>
      <c r="X29" s="111" t="s">
        <v>206</v>
      </c>
      <c r="Y29" s="14"/>
    </row>
    <row r="30" spans="1:25" ht="13.5">
      <c r="A30" s="96"/>
      <c r="B30" s="99"/>
      <c r="C30" s="114" t="s">
        <v>56</v>
      </c>
      <c r="D30" s="115"/>
      <c r="E30" s="114" t="s">
        <v>121</v>
      </c>
      <c r="F30" s="115"/>
      <c r="G30" s="120"/>
      <c r="H30" s="6">
        <v>0.31778935185185186</v>
      </c>
      <c r="I30" s="7">
        <f>28/J29</f>
        <v>10.28256656125676</v>
      </c>
      <c r="J30" s="106"/>
      <c r="K30" s="6">
        <v>0.45045138888888886</v>
      </c>
      <c r="L30" s="7">
        <f>28/M29</f>
        <v>11.290322580645162</v>
      </c>
      <c r="M30" s="106"/>
      <c r="N30" s="8">
        <v>0.5735185185185185</v>
      </c>
      <c r="O30" s="7">
        <f>24/P29</f>
        <v>11.642635763374205</v>
      </c>
      <c r="P30" s="106"/>
      <c r="Q30" s="106"/>
      <c r="R30" s="106"/>
      <c r="S30" s="106"/>
      <c r="T30" s="106"/>
      <c r="U30" s="80"/>
      <c r="V30" s="109"/>
      <c r="W30" s="106"/>
      <c r="X30" s="112"/>
      <c r="Y30" s="14"/>
    </row>
    <row r="31" spans="1:25" ht="13.5">
      <c r="A31" s="96"/>
      <c r="B31" s="99"/>
      <c r="C31" s="114"/>
      <c r="D31" s="115"/>
      <c r="E31" s="114" t="s">
        <v>122</v>
      </c>
      <c r="F31" s="115"/>
      <c r="G31" s="120" t="s">
        <v>31</v>
      </c>
      <c r="H31" s="9">
        <v>0.3217939814814815</v>
      </c>
      <c r="I31" s="117" t="s">
        <v>196</v>
      </c>
      <c r="J31" s="106"/>
      <c r="K31" s="9">
        <v>0.4529050925925926</v>
      </c>
      <c r="L31" s="117" t="s">
        <v>202</v>
      </c>
      <c r="M31" s="106"/>
      <c r="N31" s="10">
        <v>0.58125</v>
      </c>
      <c r="O31" s="117" t="s">
        <v>205</v>
      </c>
      <c r="P31" s="106"/>
      <c r="Q31" s="106"/>
      <c r="R31" s="106"/>
      <c r="S31" s="106"/>
      <c r="T31" s="106"/>
      <c r="U31" s="80"/>
      <c r="V31" s="109"/>
      <c r="W31" s="106"/>
      <c r="X31" s="112"/>
      <c r="Y31" s="14"/>
    </row>
    <row r="32" spans="1:25" ht="14.25" thickBot="1">
      <c r="A32" s="97"/>
      <c r="B32" s="100"/>
      <c r="C32" s="103" t="s">
        <v>123</v>
      </c>
      <c r="D32" s="104"/>
      <c r="E32" s="36" t="s">
        <v>32</v>
      </c>
      <c r="F32" s="37">
        <v>2005</v>
      </c>
      <c r="G32" s="120"/>
      <c r="H32" s="2">
        <f>H31-H30</f>
        <v>0.004004629629629608</v>
      </c>
      <c r="I32" s="118"/>
      <c r="J32" s="107"/>
      <c r="K32" s="2">
        <f>K31-K30</f>
        <v>0.0024537037037037357</v>
      </c>
      <c r="L32" s="118"/>
      <c r="M32" s="107"/>
      <c r="N32" s="2">
        <f>N31-N30</f>
        <v>0.007731481481481506</v>
      </c>
      <c r="O32" s="118"/>
      <c r="P32" s="107"/>
      <c r="Q32" s="107"/>
      <c r="R32" s="107"/>
      <c r="S32" s="107"/>
      <c r="T32" s="107"/>
      <c r="U32" s="91"/>
      <c r="V32" s="110"/>
      <c r="W32" s="107"/>
      <c r="X32" s="113"/>
      <c r="Y32" s="14"/>
    </row>
    <row r="33" spans="1:24" ht="13.5">
      <c r="A33" s="121" t="s">
        <v>86</v>
      </c>
      <c r="B33" s="122"/>
      <c r="C33" s="122"/>
      <c r="D33" s="122"/>
      <c r="E33" s="122"/>
      <c r="F33" s="122"/>
      <c r="G33" s="123"/>
      <c r="H33" s="11">
        <v>0.20833333333333334</v>
      </c>
      <c r="I33" s="12">
        <f>H35-H33</f>
        <v>0.13125</v>
      </c>
      <c r="J33" s="105">
        <f>I33/"01:00:00"</f>
        <v>3.1500000000000004</v>
      </c>
      <c r="K33" s="3">
        <f>H35+TIME(0,40,0)</f>
        <v>0.36736111111111114</v>
      </c>
      <c r="L33" s="4">
        <f>K35-K33</f>
        <v>0.13124999999999998</v>
      </c>
      <c r="M33" s="105">
        <f>L33/"01:00:00"</f>
        <v>3.1499999999999995</v>
      </c>
      <c r="N33" s="5">
        <f>K35+TIME(0,50,0)</f>
        <v>0.5333333333333333</v>
      </c>
      <c r="O33" s="4">
        <f>N34-N33</f>
        <v>0.11250000000000004</v>
      </c>
      <c r="P33" s="105">
        <f>O33/"01:00:00"</f>
        <v>2.700000000000001</v>
      </c>
      <c r="Q33" s="105" t="e">
        <f>#REF!/"01:00:00"</f>
        <v>#REF!</v>
      </c>
      <c r="R33" s="105" t="e">
        <f>#REF!/"01:00:00"</f>
        <v>#REF!</v>
      </c>
      <c r="S33" s="105" t="e">
        <f>#REF!/"01:00:00"</f>
        <v>#REF!</v>
      </c>
      <c r="T33" s="105" t="e">
        <f>#REF!/"01:00:00"</f>
        <v>#REF!</v>
      </c>
      <c r="U33" s="79">
        <f>I33+L33+O33</f>
        <v>0.375</v>
      </c>
      <c r="V33" s="108">
        <f>80/W33</f>
        <v>8.88888888888889</v>
      </c>
      <c r="W33" s="130">
        <f>U33/"01:00:00"</f>
        <v>9</v>
      </c>
      <c r="X33" s="34"/>
    </row>
    <row r="34" spans="1:24" ht="13.5">
      <c r="A34" s="124"/>
      <c r="B34" s="125"/>
      <c r="C34" s="125"/>
      <c r="D34" s="125"/>
      <c r="E34" s="125"/>
      <c r="F34" s="125"/>
      <c r="G34" s="126"/>
      <c r="H34" s="50">
        <v>0.32569444444444445</v>
      </c>
      <c r="I34" s="7">
        <f>28/J33</f>
        <v>8.888888888888888</v>
      </c>
      <c r="J34" s="106"/>
      <c r="K34" s="50">
        <v>0.4847222222222222</v>
      </c>
      <c r="L34" s="7">
        <f>28/M33</f>
        <v>8.888888888888891</v>
      </c>
      <c r="M34" s="106"/>
      <c r="N34" s="52">
        <v>0.6458333333333334</v>
      </c>
      <c r="O34" s="7">
        <f>24/P33</f>
        <v>8.888888888888886</v>
      </c>
      <c r="P34" s="106"/>
      <c r="Q34" s="106"/>
      <c r="R34" s="106"/>
      <c r="S34" s="106"/>
      <c r="T34" s="106"/>
      <c r="U34" s="80"/>
      <c r="V34" s="109"/>
      <c r="W34" s="131"/>
      <c r="X34" s="34"/>
    </row>
    <row r="35" spans="1:24" ht="13.5">
      <c r="A35" s="124"/>
      <c r="B35" s="125"/>
      <c r="C35" s="125"/>
      <c r="D35" s="125"/>
      <c r="E35" s="125"/>
      <c r="F35" s="125"/>
      <c r="G35" s="126"/>
      <c r="H35" s="51">
        <v>0.33958333333333335</v>
      </c>
      <c r="I35" s="117"/>
      <c r="J35" s="106"/>
      <c r="K35" s="51">
        <v>0.4986111111111111</v>
      </c>
      <c r="L35" s="117"/>
      <c r="M35" s="106"/>
      <c r="N35" s="10">
        <v>0.6666666666666666</v>
      </c>
      <c r="O35" s="133" t="s">
        <v>60</v>
      </c>
      <c r="P35" s="106"/>
      <c r="Q35" s="106"/>
      <c r="R35" s="106"/>
      <c r="S35" s="106"/>
      <c r="T35" s="106"/>
      <c r="U35" s="80"/>
      <c r="V35" s="109"/>
      <c r="W35" s="131"/>
      <c r="X35" s="34"/>
    </row>
    <row r="36" spans="1:24" ht="14.25" thickBot="1">
      <c r="A36" s="127"/>
      <c r="B36" s="128"/>
      <c r="C36" s="128"/>
      <c r="D36" s="128"/>
      <c r="E36" s="128"/>
      <c r="F36" s="128"/>
      <c r="G36" s="129"/>
      <c r="H36" s="2">
        <f>H35-H34</f>
        <v>0.013888888888888895</v>
      </c>
      <c r="I36" s="118"/>
      <c r="J36" s="107"/>
      <c r="K36" s="2">
        <f>K35-K34</f>
        <v>0.013888888888888895</v>
      </c>
      <c r="L36" s="118"/>
      <c r="M36" s="107"/>
      <c r="N36" s="2">
        <f>N35-N34</f>
        <v>0.02083333333333326</v>
      </c>
      <c r="O36" s="134"/>
      <c r="P36" s="107"/>
      <c r="Q36" s="107"/>
      <c r="R36" s="107"/>
      <c r="S36" s="107"/>
      <c r="T36" s="107"/>
      <c r="U36" s="91"/>
      <c r="V36" s="110"/>
      <c r="W36" s="132"/>
      <c r="X36" s="34"/>
    </row>
    <row r="37" spans="7:12" ht="13.5">
      <c r="G37" t="s">
        <v>61</v>
      </c>
      <c r="I37" s="47">
        <v>0.027777777777777776</v>
      </c>
      <c r="L37" s="47">
        <v>0.034722222222222224</v>
      </c>
    </row>
  </sheetData>
  <mergeCells count="176">
    <mergeCell ref="V9:V12"/>
    <mergeCell ref="W9:W12"/>
    <mergeCell ref="X9:X12"/>
    <mergeCell ref="C10:D11"/>
    <mergeCell ref="E10:F10"/>
    <mergeCell ref="E11:F11"/>
    <mergeCell ref="G11:G12"/>
    <mergeCell ref="I11:I12"/>
    <mergeCell ref="L11:L12"/>
    <mergeCell ref="O11:O12"/>
    <mergeCell ref="R9:R12"/>
    <mergeCell ref="S9:S12"/>
    <mergeCell ref="T9:T12"/>
    <mergeCell ref="U9:U12"/>
    <mergeCell ref="J9:J12"/>
    <mergeCell ref="M9:M12"/>
    <mergeCell ref="P9:P12"/>
    <mergeCell ref="Q9:Q12"/>
    <mergeCell ref="A9:A12"/>
    <mergeCell ref="B9:B12"/>
    <mergeCell ref="C9:D9"/>
    <mergeCell ref="G9:G10"/>
    <mergeCell ref="C12:D12"/>
    <mergeCell ref="U33:U36"/>
    <mergeCell ref="V33:V36"/>
    <mergeCell ref="W33:W36"/>
    <mergeCell ref="I35:I36"/>
    <mergeCell ref="L35:L36"/>
    <mergeCell ref="O35:O36"/>
    <mergeCell ref="Q33:Q36"/>
    <mergeCell ref="R33:R36"/>
    <mergeCell ref="S33:S36"/>
    <mergeCell ref="T33:T36"/>
    <mergeCell ref="A33:G36"/>
    <mergeCell ref="J33:J36"/>
    <mergeCell ref="M33:M36"/>
    <mergeCell ref="P33:P36"/>
    <mergeCell ref="V25:V28"/>
    <mergeCell ref="W25:W28"/>
    <mergeCell ref="X25:X28"/>
    <mergeCell ref="C26:D27"/>
    <mergeCell ref="E26:F26"/>
    <mergeCell ref="E27:F27"/>
    <mergeCell ref="G27:G28"/>
    <mergeCell ref="I27:I28"/>
    <mergeCell ref="L27:L28"/>
    <mergeCell ref="O27:O28"/>
    <mergeCell ref="R25:R28"/>
    <mergeCell ref="S25:S28"/>
    <mergeCell ref="T25:T28"/>
    <mergeCell ref="U25:U28"/>
    <mergeCell ref="J25:J28"/>
    <mergeCell ref="M25:M28"/>
    <mergeCell ref="P25:P28"/>
    <mergeCell ref="Q25:Q28"/>
    <mergeCell ref="A25:A28"/>
    <mergeCell ref="B25:B28"/>
    <mergeCell ref="C25:D25"/>
    <mergeCell ref="G25:G26"/>
    <mergeCell ref="C28:D28"/>
    <mergeCell ref="V17:V20"/>
    <mergeCell ref="W17:W20"/>
    <mergeCell ref="X17:X20"/>
    <mergeCell ref="C18:D19"/>
    <mergeCell ref="E18:F18"/>
    <mergeCell ref="E19:F19"/>
    <mergeCell ref="G19:G20"/>
    <mergeCell ref="I19:I20"/>
    <mergeCell ref="L19:L20"/>
    <mergeCell ref="O19:O20"/>
    <mergeCell ref="R17:R20"/>
    <mergeCell ref="S17:S20"/>
    <mergeCell ref="T17:T20"/>
    <mergeCell ref="U17:U20"/>
    <mergeCell ref="J17:J20"/>
    <mergeCell ref="M17:M20"/>
    <mergeCell ref="P17:P20"/>
    <mergeCell ref="Q17:Q20"/>
    <mergeCell ref="A17:A20"/>
    <mergeCell ref="B17:B20"/>
    <mergeCell ref="C17:D17"/>
    <mergeCell ref="G17:G18"/>
    <mergeCell ref="C20:D20"/>
    <mergeCell ref="W13:W16"/>
    <mergeCell ref="X13:X16"/>
    <mergeCell ref="C14:D15"/>
    <mergeCell ref="E14:F14"/>
    <mergeCell ref="E15:F15"/>
    <mergeCell ref="I15:I16"/>
    <mergeCell ref="L15:L16"/>
    <mergeCell ref="O15:O16"/>
    <mergeCell ref="C16:D16"/>
    <mergeCell ref="G13:G14"/>
    <mergeCell ref="S13:S16"/>
    <mergeCell ref="T13:T16"/>
    <mergeCell ref="U13:U16"/>
    <mergeCell ref="V13:V16"/>
    <mergeCell ref="M13:M16"/>
    <mergeCell ref="P13:P16"/>
    <mergeCell ref="Q13:Q16"/>
    <mergeCell ref="R13:R16"/>
    <mergeCell ref="A13:A16"/>
    <mergeCell ref="B13:B16"/>
    <mergeCell ref="C13:D13"/>
    <mergeCell ref="J13:J16"/>
    <mergeCell ref="G15:G16"/>
    <mergeCell ref="V29:V32"/>
    <mergeCell ref="W29:W32"/>
    <mergeCell ref="X29:X32"/>
    <mergeCell ref="C30:D31"/>
    <mergeCell ref="E30:F30"/>
    <mergeCell ref="E31:F31"/>
    <mergeCell ref="G31:G32"/>
    <mergeCell ref="I31:I32"/>
    <mergeCell ref="L31:L32"/>
    <mergeCell ref="O31:O32"/>
    <mergeCell ref="R29:R32"/>
    <mergeCell ref="S29:S32"/>
    <mergeCell ref="T29:T32"/>
    <mergeCell ref="U29:U32"/>
    <mergeCell ref="J29:J32"/>
    <mergeCell ref="M29:M32"/>
    <mergeCell ref="P29:P32"/>
    <mergeCell ref="Q29:Q32"/>
    <mergeCell ref="A29:A32"/>
    <mergeCell ref="B29:B32"/>
    <mergeCell ref="C29:D29"/>
    <mergeCell ref="G29:G30"/>
    <mergeCell ref="C32:D32"/>
    <mergeCell ref="V21:V24"/>
    <mergeCell ref="W21:W24"/>
    <mergeCell ref="X21:X24"/>
    <mergeCell ref="C22:D23"/>
    <mergeCell ref="E22:F22"/>
    <mergeCell ref="E23:F23"/>
    <mergeCell ref="G23:G24"/>
    <mergeCell ref="I23:I24"/>
    <mergeCell ref="L23:L24"/>
    <mergeCell ref="O23:O24"/>
    <mergeCell ref="R21:R24"/>
    <mergeCell ref="S21:S24"/>
    <mergeCell ref="T21:T24"/>
    <mergeCell ref="U21:U24"/>
    <mergeCell ref="J21:J24"/>
    <mergeCell ref="M21:M24"/>
    <mergeCell ref="P21:P24"/>
    <mergeCell ref="Q21:Q24"/>
    <mergeCell ref="A21:A24"/>
    <mergeCell ref="B21:B24"/>
    <mergeCell ref="C21:D21"/>
    <mergeCell ref="G21:G22"/>
    <mergeCell ref="C24:D24"/>
    <mergeCell ref="X4:X8"/>
    <mergeCell ref="C5:D7"/>
    <mergeCell ref="E5:F6"/>
    <mergeCell ref="E7:F7"/>
    <mergeCell ref="I7:I8"/>
    <mergeCell ref="L7:L8"/>
    <mergeCell ref="O7:O8"/>
    <mergeCell ref="U7:U8"/>
    <mergeCell ref="V7:V8"/>
    <mergeCell ref="C8:D8"/>
    <mergeCell ref="V3:X3"/>
    <mergeCell ref="A4:A8"/>
    <mergeCell ref="B4:B8"/>
    <mergeCell ref="C4:D4"/>
    <mergeCell ref="G4:G7"/>
    <mergeCell ref="H4:I4"/>
    <mergeCell ref="K4:L4"/>
    <mergeCell ref="N4:O4"/>
    <mergeCell ref="U4:U6"/>
    <mergeCell ref="V4:V6"/>
    <mergeCell ref="A1:E2"/>
    <mergeCell ref="F2:G2"/>
    <mergeCell ref="H2:K2"/>
    <mergeCell ref="A3:U3"/>
  </mergeCells>
  <printOptions/>
  <pageMargins left="0" right="0" top="0.5905511811023623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625" style="13" customWidth="1"/>
    <col min="10" max="11" width="9.625" style="13" hidden="1" customWidth="1"/>
    <col min="12" max="12" width="9.625" style="16" customWidth="1"/>
    <col min="13" max="13" width="9.625" style="13" customWidth="1"/>
    <col min="14" max="18" width="9.625" style="13" hidden="1" customWidth="1"/>
    <col min="19" max="19" width="9.625" style="16" customWidth="1"/>
    <col min="20" max="20" width="9.625" style="13" customWidth="1"/>
    <col min="21" max="21" width="9.625" style="13" hidden="1" customWidth="1"/>
    <col min="22" max="22" width="9.625" style="13" customWidth="1"/>
    <col min="23" max="16384" width="9.00390625" style="13" customWidth="1"/>
  </cols>
  <sheetData>
    <row r="1" spans="1:19" ht="13.5">
      <c r="A1" s="69" t="s">
        <v>27</v>
      </c>
      <c r="B1" s="69"/>
      <c r="C1" s="69"/>
      <c r="D1" s="69"/>
      <c r="E1" s="69"/>
      <c r="F1" s="70" t="s">
        <v>103</v>
      </c>
      <c r="G1" s="71" t="s">
        <v>102</v>
      </c>
      <c r="H1" s="71"/>
      <c r="I1" s="71"/>
      <c r="J1" s="71"/>
      <c r="K1" s="71"/>
      <c r="L1" s="71"/>
      <c r="M1" s="71"/>
      <c r="S1" s="13"/>
    </row>
    <row r="2" spans="1:22" ht="13.5">
      <c r="A2" s="69"/>
      <c r="B2" s="69"/>
      <c r="C2" s="69"/>
      <c r="D2" s="69"/>
      <c r="E2" s="69"/>
      <c r="F2" s="70"/>
      <c r="G2" s="144" t="s">
        <v>104</v>
      </c>
      <c r="H2" s="144"/>
      <c r="I2" s="144"/>
      <c r="J2" s="144"/>
      <c r="K2" s="144"/>
      <c r="L2" s="144"/>
      <c r="M2" s="144"/>
      <c r="N2" s="38"/>
      <c r="O2" s="38"/>
      <c r="P2" s="38"/>
      <c r="Q2" s="38"/>
      <c r="R2" s="38"/>
      <c r="S2" s="16" t="s">
        <v>73</v>
      </c>
      <c r="T2" s="68" t="s">
        <v>189</v>
      </c>
      <c r="U2" s="38"/>
      <c r="V2" s="55" t="s">
        <v>101</v>
      </c>
    </row>
    <row r="3" spans="1:22" ht="19.5" customHeight="1" thickBot="1">
      <c r="A3" s="72" t="s">
        <v>99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 t="s">
        <v>176</v>
      </c>
      <c r="U3" s="73"/>
      <c r="V3" s="73"/>
    </row>
    <row r="4" spans="1:22" ht="13.5" customHeight="1">
      <c r="A4" s="95" t="s">
        <v>0</v>
      </c>
      <c r="B4" s="139" t="s">
        <v>7</v>
      </c>
      <c r="C4" s="142" t="s">
        <v>1</v>
      </c>
      <c r="D4" s="143"/>
      <c r="E4" s="40" t="s">
        <v>62</v>
      </c>
      <c r="F4" s="41" t="s">
        <v>63</v>
      </c>
      <c r="G4" s="66" t="s">
        <v>3</v>
      </c>
      <c r="H4" s="60" t="s">
        <v>64</v>
      </c>
      <c r="I4" s="78"/>
      <c r="J4" s="18"/>
      <c r="K4" s="18"/>
      <c r="L4" s="60" t="s">
        <v>98</v>
      </c>
      <c r="M4" s="78"/>
      <c r="N4" s="18"/>
      <c r="O4" s="18"/>
      <c r="P4" s="18"/>
      <c r="Q4" s="19"/>
      <c r="R4" s="20"/>
      <c r="S4" s="79" t="s">
        <v>18</v>
      </c>
      <c r="T4" s="81" t="s">
        <v>20</v>
      </c>
      <c r="U4" s="21"/>
      <c r="V4" s="83" t="s">
        <v>22</v>
      </c>
    </row>
    <row r="5" spans="1:22" s="14" customFormat="1" ht="14.25" customHeight="1">
      <c r="A5" s="96"/>
      <c r="B5" s="140"/>
      <c r="C5" s="114"/>
      <c r="D5" s="115"/>
      <c r="E5" s="87" t="s">
        <v>2</v>
      </c>
      <c r="F5" s="88"/>
      <c r="G5" s="59"/>
      <c r="H5" s="22" t="s">
        <v>8</v>
      </c>
      <c r="I5" s="23" t="s">
        <v>12</v>
      </c>
      <c r="J5" s="24"/>
      <c r="K5" s="24"/>
      <c r="L5" s="22" t="s">
        <v>16</v>
      </c>
      <c r="M5" s="23" t="s">
        <v>12</v>
      </c>
      <c r="N5" s="24"/>
      <c r="O5" s="24"/>
      <c r="P5" s="24"/>
      <c r="Q5" s="24"/>
      <c r="R5" s="25"/>
      <c r="S5" s="80"/>
      <c r="T5" s="82"/>
      <c r="U5" s="26"/>
      <c r="V5" s="84"/>
    </row>
    <row r="6" spans="1:22" s="14" customFormat="1" ht="13.5">
      <c r="A6" s="96"/>
      <c r="B6" s="140"/>
      <c r="C6" s="114"/>
      <c r="D6" s="115"/>
      <c r="E6" s="87"/>
      <c r="F6" s="88"/>
      <c r="G6" s="59"/>
      <c r="H6" s="22" t="s">
        <v>9</v>
      </c>
      <c r="I6" s="23" t="s">
        <v>13</v>
      </c>
      <c r="J6" s="24"/>
      <c r="K6" s="24"/>
      <c r="L6" s="22" t="s">
        <v>17</v>
      </c>
      <c r="M6" s="23" t="s">
        <v>13</v>
      </c>
      <c r="N6" s="24"/>
      <c r="O6" s="24"/>
      <c r="P6" s="24"/>
      <c r="Q6" s="24"/>
      <c r="R6" s="25"/>
      <c r="S6" s="80"/>
      <c r="T6" s="82"/>
      <c r="U6" s="26"/>
      <c r="V6" s="84"/>
    </row>
    <row r="7" spans="1:22" s="14" customFormat="1" ht="13.5">
      <c r="A7" s="96"/>
      <c r="B7" s="140"/>
      <c r="C7" s="114"/>
      <c r="D7" s="115"/>
      <c r="E7" s="87" t="s">
        <v>43</v>
      </c>
      <c r="F7" s="88"/>
      <c r="G7" s="59"/>
      <c r="H7" s="27" t="s">
        <v>10</v>
      </c>
      <c r="I7" s="89" t="s">
        <v>14</v>
      </c>
      <c r="J7" s="28"/>
      <c r="K7" s="28"/>
      <c r="L7" s="27" t="s">
        <v>10</v>
      </c>
      <c r="M7" s="89" t="s">
        <v>14</v>
      </c>
      <c r="N7" s="28"/>
      <c r="O7" s="28"/>
      <c r="P7" s="28"/>
      <c r="Q7" s="28"/>
      <c r="R7" s="33"/>
      <c r="S7" s="80" t="s">
        <v>19</v>
      </c>
      <c r="T7" s="82" t="s">
        <v>21</v>
      </c>
      <c r="U7" s="29"/>
      <c r="V7" s="85"/>
    </row>
    <row r="8" spans="1:22" s="14" customFormat="1" ht="14.25" thickBot="1">
      <c r="A8" s="97"/>
      <c r="B8" s="141"/>
      <c r="C8" s="103" t="s">
        <v>42</v>
      </c>
      <c r="D8" s="104"/>
      <c r="E8" s="36" t="s">
        <v>57</v>
      </c>
      <c r="F8" s="37" t="s">
        <v>58</v>
      </c>
      <c r="G8" s="42" t="s">
        <v>59</v>
      </c>
      <c r="H8" s="1" t="s">
        <v>11</v>
      </c>
      <c r="I8" s="90"/>
      <c r="J8" s="30"/>
      <c r="K8" s="30"/>
      <c r="L8" s="1" t="s">
        <v>11</v>
      </c>
      <c r="M8" s="90"/>
      <c r="N8" s="30"/>
      <c r="O8" s="30"/>
      <c r="P8" s="30"/>
      <c r="Q8" s="30"/>
      <c r="R8" s="31"/>
      <c r="S8" s="91"/>
      <c r="T8" s="92"/>
      <c r="U8" s="32"/>
      <c r="V8" s="138"/>
    </row>
    <row r="9" spans="1:22" s="14" customFormat="1" ht="13.5">
      <c r="A9" s="95">
        <v>1</v>
      </c>
      <c r="B9" s="98">
        <v>52</v>
      </c>
      <c r="C9" s="101">
        <v>28488</v>
      </c>
      <c r="D9" s="102"/>
      <c r="E9" s="44">
        <v>56624</v>
      </c>
      <c r="F9" s="43" t="s">
        <v>132</v>
      </c>
      <c r="G9" s="66" t="s">
        <v>109</v>
      </c>
      <c r="H9" s="11">
        <v>0.21875</v>
      </c>
      <c r="I9" s="12">
        <f>H11-H9</f>
        <v>0.11585648148148148</v>
      </c>
      <c r="J9" s="105">
        <f>I9/"01:00:00"</f>
        <v>2.7805555555555554</v>
      </c>
      <c r="K9" s="105" t="e">
        <f>#REF!/"01:00:00"</f>
        <v>#REF!</v>
      </c>
      <c r="L9" s="5">
        <f>H11+TIME(0,40,0)</f>
        <v>0.36238425925925927</v>
      </c>
      <c r="M9" s="4">
        <f>L10-L9</f>
        <v>0.1197569444444444</v>
      </c>
      <c r="N9" s="105">
        <f>M9/"01:00:00"</f>
        <v>2.8741666666666656</v>
      </c>
      <c r="O9" s="105" t="e">
        <f>#REF!/"01:00:00"</f>
        <v>#REF!</v>
      </c>
      <c r="P9" s="105" t="e">
        <f>#REF!/"01:00:00"</f>
        <v>#REF!</v>
      </c>
      <c r="Q9" s="105" t="e">
        <f>#REF!/"01:00:00"</f>
        <v>#REF!</v>
      </c>
      <c r="R9" s="105" t="e">
        <f>#REF!/"01:00:00"</f>
        <v>#REF!</v>
      </c>
      <c r="S9" s="79">
        <f>I9+M9</f>
        <v>0.23561342592592588</v>
      </c>
      <c r="T9" s="108">
        <f>60/U9</f>
        <v>10.610600776145798</v>
      </c>
      <c r="U9" s="130">
        <f>S9/"01:00:00"</f>
        <v>5.6547222222222215</v>
      </c>
      <c r="V9" s="135" t="s">
        <v>190</v>
      </c>
    </row>
    <row r="10" spans="1:22" s="14" customFormat="1" ht="13.5">
      <c r="A10" s="96"/>
      <c r="B10" s="99"/>
      <c r="C10" s="114" t="s">
        <v>89</v>
      </c>
      <c r="D10" s="115"/>
      <c r="E10" s="114" t="s">
        <v>90</v>
      </c>
      <c r="F10" s="115"/>
      <c r="G10" s="59"/>
      <c r="H10" s="6">
        <v>0.32675925925925925</v>
      </c>
      <c r="I10" s="7">
        <f>30/J9</f>
        <v>10.78921078921079</v>
      </c>
      <c r="J10" s="106"/>
      <c r="K10" s="106"/>
      <c r="L10" s="8">
        <v>0.48214120370370367</v>
      </c>
      <c r="M10" s="7">
        <f>30/N9</f>
        <v>10.43780806030734</v>
      </c>
      <c r="N10" s="106"/>
      <c r="O10" s="106"/>
      <c r="P10" s="106"/>
      <c r="Q10" s="106"/>
      <c r="R10" s="106"/>
      <c r="S10" s="80"/>
      <c r="T10" s="109"/>
      <c r="U10" s="131"/>
      <c r="V10" s="136"/>
    </row>
    <row r="11" spans="1:22" s="14" customFormat="1" ht="13.5">
      <c r="A11" s="96"/>
      <c r="B11" s="99"/>
      <c r="C11" s="114"/>
      <c r="D11" s="115"/>
      <c r="E11" s="114" t="s">
        <v>91</v>
      </c>
      <c r="F11" s="115"/>
      <c r="G11" s="59" t="s">
        <v>92</v>
      </c>
      <c r="H11" s="9">
        <v>0.3346064814814815</v>
      </c>
      <c r="I11" s="117" t="s">
        <v>211</v>
      </c>
      <c r="J11" s="106"/>
      <c r="K11" s="106"/>
      <c r="L11" s="10">
        <v>0.4888657407407408</v>
      </c>
      <c r="M11" s="117" t="s">
        <v>212</v>
      </c>
      <c r="N11" s="106"/>
      <c r="O11" s="106"/>
      <c r="P11" s="106"/>
      <c r="Q11" s="106"/>
      <c r="R11" s="106"/>
      <c r="S11" s="80"/>
      <c r="T11" s="109"/>
      <c r="U11" s="131"/>
      <c r="V11" s="136"/>
    </row>
    <row r="12" spans="1:22" s="14" customFormat="1" ht="14.25" thickBot="1">
      <c r="A12" s="97"/>
      <c r="B12" s="100"/>
      <c r="C12" s="103" t="s">
        <v>93</v>
      </c>
      <c r="D12" s="104"/>
      <c r="E12" s="36" t="s">
        <v>94</v>
      </c>
      <c r="F12" s="37">
        <v>2010</v>
      </c>
      <c r="G12" s="116"/>
      <c r="H12" s="2">
        <f>H11-H10</f>
        <v>0.007847222222222228</v>
      </c>
      <c r="I12" s="118"/>
      <c r="J12" s="107"/>
      <c r="K12" s="107"/>
      <c r="L12" s="2">
        <f>L11-L10</f>
        <v>0.006724537037037126</v>
      </c>
      <c r="M12" s="118"/>
      <c r="N12" s="107"/>
      <c r="O12" s="107"/>
      <c r="P12" s="107"/>
      <c r="Q12" s="107"/>
      <c r="R12" s="107"/>
      <c r="S12" s="91"/>
      <c r="T12" s="110"/>
      <c r="U12" s="132"/>
      <c r="V12" s="137"/>
    </row>
    <row r="13" spans="1:22" s="14" customFormat="1" ht="13.5">
      <c r="A13" s="95">
        <v>1</v>
      </c>
      <c r="B13" s="98">
        <v>51</v>
      </c>
      <c r="C13" s="101">
        <v>28076</v>
      </c>
      <c r="D13" s="102"/>
      <c r="E13" s="44">
        <v>30308</v>
      </c>
      <c r="F13" s="41" t="s">
        <v>119</v>
      </c>
      <c r="G13" s="66" t="s">
        <v>109</v>
      </c>
      <c r="H13" s="11">
        <v>0.21875</v>
      </c>
      <c r="I13" s="12">
        <f>H15-H13</f>
        <v>0.11837962962962961</v>
      </c>
      <c r="J13" s="105">
        <f>I13/"01:00:00"</f>
        <v>2.8411111111111107</v>
      </c>
      <c r="K13" s="105" t="e">
        <f>#REF!/"01:00:00"</f>
        <v>#REF!</v>
      </c>
      <c r="L13" s="5">
        <f>H15+TIME(0,40,0)</f>
        <v>0.3649074074074074</v>
      </c>
      <c r="M13" s="4">
        <f>L14-L13</f>
        <v>0.12480324074074073</v>
      </c>
      <c r="N13" s="105">
        <f>M13/"01:00:00"</f>
        <v>2.9952777777777775</v>
      </c>
      <c r="O13" s="105" t="e">
        <f>#REF!/"01:00:00"</f>
        <v>#REF!</v>
      </c>
      <c r="P13" s="105" t="e">
        <f>#REF!/"01:00:00"</f>
        <v>#REF!</v>
      </c>
      <c r="Q13" s="105" t="e">
        <f>#REF!/"01:00:00"</f>
        <v>#REF!</v>
      </c>
      <c r="R13" s="105" t="e">
        <f>#REF!/"01:00:00"</f>
        <v>#REF!</v>
      </c>
      <c r="S13" s="79">
        <f>I13+M13</f>
        <v>0.24318287037037034</v>
      </c>
      <c r="T13" s="108">
        <f>60/U13</f>
        <v>10.280329351292181</v>
      </c>
      <c r="U13" s="130">
        <f>S13/"01:00:00"</f>
        <v>5.836388888888888</v>
      </c>
      <c r="V13" s="135" t="s">
        <v>190</v>
      </c>
    </row>
    <row r="14" spans="1:22" s="14" customFormat="1" ht="13.5">
      <c r="A14" s="96"/>
      <c r="B14" s="99"/>
      <c r="C14" s="114" t="s">
        <v>129</v>
      </c>
      <c r="D14" s="115"/>
      <c r="E14" s="114" t="s">
        <v>130</v>
      </c>
      <c r="F14" s="115"/>
      <c r="G14" s="59"/>
      <c r="H14" s="6">
        <v>0.326724537037037</v>
      </c>
      <c r="I14" s="7">
        <f>30/J13</f>
        <v>10.559249120062574</v>
      </c>
      <c r="J14" s="106"/>
      <c r="K14" s="106"/>
      <c r="L14" s="8">
        <v>0.48971064814814813</v>
      </c>
      <c r="M14" s="7">
        <f>30/N13</f>
        <v>10.015765556895113</v>
      </c>
      <c r="N14" s="106"/>
      <c r="O14" s="106"/>
      <c r="P14" s="106"/>
      <c r="Q14" s="106"/>
      <c r="R14" s="106"/>
      <c r="S14" s="80"/>
      <c r="T14" s="109"/>
      <c r="U14" s="131"/>
      <c r="V14" s="136"/>
    </row>
    <row r="15" spans="1:22" s="14" customFormat="1" ht="13.5">
      <c r="A15" s="96"/>
      <c r="B15" s="99"/>
      <c r="C15" s="114"/>
      <c r="D15" s="115"/>
      <c r="E15" s="114" t="s">
        <v>184</v>
      </c>
      <c r="F15" s="115"/>
      <c r="G15" s="59" t="s">
        <v>113</v>
      </c>
      <c r="H15" s="9">
        <v>0.3371296296296296</v>
      </c>
      <c r="I15" s="117" t="s">
        <v>209</v>
      </c>
      <c r="J15" s="106"/>
      <c r="K15" s="106"/>
      <c r="L15" s="10">
        <v>0.49901620370370375</v>
      </c>
      <c r="M15" s="117" t="s">
        <v>210</v>
      </c>
      <c r="N15" s="106"/>
      <c r="O15" s="106"/>
      <c r="P15" s="106"/>
      <c r="Q15" s="106"/>
      <c r="R15" s="106"/>
      <c r="S15" s="80"/>
      <c r="T15" s="109"/>
      <c r="U15" s="131"/>
      <c r="V15" s="136"/>
    </row>
    <row r="16" spans="1:22" s="14" customFormat="1" ht="14.25" thickBot="1">
      <c r="A16" s="97"/>
      <c r="B16" s="100"/>
      <c r="C16" s="103" t="s">
        <v>131</v>
      </c>
      <c r="D16" s="104"/>
      <c r="E16" s="36" t="s">
        <v>120</v>
      </c>
      <c r="F16" s="37">
        <v>1992</v>
      </c>
      <c r="G16" s="116"/>
      <c r="H16" s="2">
        <f>H15-H14</f>
        <v>0.01040509259259259</v>
      </c>
      <c r="I16" s="118"/>
      <c r="J16" s="107"/>
      <c r="K16" s="107"/>
      <c r="L16" s="2">
        <f>L15-L14</f>
        <v>0.009305555555555622</v>
      </c>
      <c r="M16" s="118"/>
      <c r="N16" s="107"/>
      <c r="O16" s="107"/>
      <c r="P16" s="107"/>
      <c r="Q16" s="107"/>
      <c r="R16" s="107"/>
      <c r="S16" s="91"/>
      <c r="T16" s="110"/>
      <c r="U16" s="132"/>
      <c r="V16" s="137"/>
    </row>
    <row r="17" spans="1:22" ht="13.5">
      <c r="A17" s="121" t="s">
        <v>49</v>
      </c>
      <c r="B17" s="122"/>
      <c r="C17" s="122"/>
      <c r="D17" s="122"/>
      <c r="E17" s="122"/>
      <c r="F17" s="122"/>
      <c r="G17" s="123"/>
      <c r="H17" s="11">
        <v>0.21875</v>
      </c>
      <c r="I17" s="12">
        <f>H19-H17</f>
        <v>0.14583333333333331</v>
      </c>
      <c r="J17" s="105">
        <f>I17/"01:00:00"</f>
        <v>3.4999999999999996</v>
      </c>
      <c r="K17" s="105" t="e">
        <f>#REF!/"01:00:00"</f>
        <v>#REF!</v>
      </c>
      <c r="L17" s="5">
        <f>H19+TIME(0,40,0)</f>
        <v>0.3923611111111111</v>
      </c>
      <c r="M17" s="4">
        <f>L18-L17</f>
        <v>0.14583333333333331</v>
      </c>
      <c r="N17" s="105">
        <f>M17/"01:00:00"</f>
        <v>3.4999999999999996</v>
      </c>
      <c r="O17" s="105" t="e">
        <f>#REF!/"01:00:00"</f>
        <v>#REF!</v>
      </c>
      <c r="P17" s="105" t="e">
        <f>#REF!/"01:00:00"</f>
        <v>#REF!</v>
      </c>
      <c r="Q17" s="105" t="e">
        <f>#REF!/"01:00:00"</f>
        <v>#REF!</v>
      </c>
      <c r="R17" s="105" t="e">
        <f>#REF!/"01:00:00"</f>
        <v>#REF!</v>
      </c>
      <c r="S17" s="79">
        <f>I17+M17</f>
        <v>0.29166666666666663</v>
      </c>
      <c r="T17" s="108">
        <f>60/U17</f>
        <v>8.571428571428573</v>
      </c>
      <c r="U17" s="130">
        <f>S17/"01:00:00"</f>
        <v>6.999999999999999</v>
      </c>
      <c r="V17" s="34"/>
    </row>
    <row r="18" spans="1:22" ht="13.5">
      <c r="A18" s="124"/>
      <c r="B18" s="125"/>
      <c r="C18" s="125"/>
      <c r="D18" s="125"/>
      <c r="E18" s="125"/>
      <c r="F18" s="125"/>
      <c r="G18" s="126"/>
      <c r="H18" s="6">
        <v>0.3506944444444444</v>
      </c>
      <c r="I18" s="7">
        <f>30/J17</f>
        <v>8.571428571428573</v>
      </c>
      <c r="J18" s="106"/>
      <c r="K18" s="106"/>
      <c r="L18" s="52">
        <v>0.5381944444444444</v>
      </c>
      <c r="M18" s="7">
        <f>30/N17</f>
        <v>8.571428571428573</v>
      </c>
      <c r="N18" s="106"/>
      <c r="O18" s="106"/>
      <c r="P18" s="106"/>
      <c r="Q18" s="106"/>
      <c r="R18" s="106"/>
      <c r="S18" s="80"/>
      <c r="T18" s="109"/>
      <c r="U18" s="131"/>
      <c r="V18" s="34"/>
    </row>
    <row r="19" spans="1:22" ht="13.5">
      <c r="A19" s="124"/>
      <c r="B19" s="125"/>
      <c r="C19" s="125"/>
      <c r="D19" s="125"/>
      <c r="E19" s="125"/>
      <c r="F19" s="125"/>
      <c r="G19" s="126"/>
      <c r="H19" s="9">
        <v>0.3645833333333333</v>
      </c>
      <c r="I19" s="117"/>
      <c r="J19" s="106"/>
      <c r="K19" s="106"/>
      <c r="L19" s="10">
        <v>0.5590277777777778</v>
      </c>
      <c r="M19" s="133" t="s">
        <v>52</v>
      </c>
      <c r="N19" s="106"/>
      <c r="O19" s="106"/>
      <c r="P19" s="106"/>
      <c r="Q19" s="106"/>
      <c r="R19" s="106"/>
      <c r="S19" s="80"/>
      <c r="T19" s="109"/>
      <c r="U19" s="131"/>
      <c r="V19" s="34"/>
    </row>
    <row r="20" spans="1:22" ht="14.25" thickBot="1">
      <c r="A20" s="127"/>
      <c r="B20" s="128"/>
      <c r="C20" s="128"/>
      <c r="D20" s="128"/>
      <c r="E20" s="128"/>
      <c r="F20" s="128"/>
      <c r="G20" s="129"/>
      <c r="H20" s="2">
        <f>H19-H18</f>
        <v>0.013888888888888895</v>
      </c>
      <c r="I20" s="118"/>
      <c r="J20" s="107"/>
      <c r="K20" s="107"/>
      <c r="L20" s="2">
        <f>L19-L18</f>
        <v>0.02083333333333337</v>
      </c>
      <c r="M20" s="134"/>
      <c r="N20" s="107"/>
      <c r="O20" s="107"/>
      <c r="P20" s="107"/>
      <c r="Q20" s="107"/>
      <c r="R20" s="107"/>
      <c r="S20" s="91"/>
      <c r="T20" s="110"/>
      <c r="U20" s="132"/>
      <c r="V20" s="34"/>
    </row>
    <row r="21" spans="1:22" ht="13.5">
      <c r="A21" s="121" t="s">
        <v>45</v>
      </c>
      <c r="B21" s="122"/>
      <c r="C21" s="122"/>
      <c r="D21" s="122"/>
      <c r="E21" s="122"/>
      <c r="F21" s="122"/>
      <c r="G21" s="123"/>
      <c r="H21" s="11">
        <v>0.21875</v>
      </c>
      <c r="I21" s="12">
        <f>H23-H21</f>
        <v>0.11458333333333331</v>
      </c>
      <c r="J21" s="105">
        <f>I21/"01:00:00"</f>
        <v>2.7499999999999996</v>
      </c>
      <c r="K21" s="105" t="e">
        <f>#REF!/"01:00:00"</f>
        <v>#REF!</v>
      </c>
      <c r="L21" s="5">
        <f>H23+TIME(0,40,0)</f>
        <v>0.3611111111111111</v>
      </c>
      <c r="M21" s="4">
        <f>L22-L21</f>
        <v>0.11458333333333331</v>
      </c>
      <c r="N21" s="105">
        <f>M21/"01:00:00"</f>
        <v>2.7499999999999996</v>
      </c>
      <c r="O21" s="105" t="e">
        <f>#REF!/"01:00:00"</f>
        <v>#REF!</v>
      </c>
      <c r="P21" s="105" t="e">
        <f>#REF!/"01:00:00"</f>
        <v>#REF!</v>
      </c>
      <c r="Q21" s="105" t="e">
        <f>#REF!/"01:00:00"</f>
        <v>#REF!</v>
      </c>
      <c r="R21" s="105" t="e">
        <f>#REF!/"01:00:00"</f>
        <v>#REF!</v>
      </c>
      <c r="S21" s="79">
        <f>I21+M21</f>
        <v>0.22916666666666663</v>
      </c>
      <c r="T21" s="108">
        <f>60/U21</f>
        <v>10.90909090909091</v>
      </c>
      <c r="U21" s="130">
        <f>S21/"01:00:00"</f>
        <v>5.499999999999999</v>
      </c>
      <c r="V21" s="34"/>
    </row>
    <row r="22" spans="1:22" ht="13.5">
      <c r="A22" s="124"/>
      <c r="B22" s="125"/>
      <c r="C22" s="125"/>
      <c r="D22" s="125"/>
      <c r="E22" s="125"/>
      <c r="F22" s="125"/>
      <c r="G22" s="126"/>
      <c r="H22" s="6">
        <v>0.3194444444444445</v>
      </c>
      <c r="I22" s="7">
        <f>30/J21</f>
        <v>10.90909090909091</v>
      </c>
      <c r="J22" s="106"/>
      <c r="K22" s="106"/>
      <c r="L22" s="52">
        <v>0.4756944444444444</v>
      </c>
      <c r="M22" s="7">
        <f>30/N21</f>
        <v>10.90909090909091</v>
      </c>
      <c r="N22" s="106"/>
      <c r="O22" s="106"/>
      <c r="P22" s="106"/>
      <c r="Q22" s="106"/>
      <c r="R22" s="106"/>
      <c r="S22" s="80"/>
      <c r="T22" s="109"/>
      <c r="U22" s="131"/>
      <c r="V22" s="34"/>
    </row>
    <row r="23" spans="1:22" ht="13.5">
      <c r="A23" s="124"/>
      <c r="B23" s="125"/>
      <c r="C23" s="125"/>
      <c r="D23" s="125"/>
      <c r="E23" s="125"/>
      <c r="F23" s="125"/>
      <c r="G23" s="126"/>
      <c r="H23" s="9">
        <v>0.3333333333333333</v>
      </c>
      <c r="I23" s="117"/>
      <c r="J23" s="106"/>
      <c r="K23" s="106"/>
      <c r="L23" s="10">
        <v>0.49652777777777773</v>
      </c>
      <c r="M23" s="117"/>
      <c r="N23" s="106"/>
      <c r="O23" s="106"/>
      <c r="P23" s="106"/>
      <c r="Q23" s="106"/>
      <c r="R23" s="106"/>
      <c r="S23" s="80"/>
      <c r="T23" s="109"/>
      <c r="U23" s="131"/>
      <c r="V23" s="34"/>
    </row>
    <row r="24" spans="1:22" ht="14.25" thickBot="1">
      <c r="A24" s="127"/>
      <c r="B24" s="128"/>
      <c r="C24" s="128"/>
      <c r="D24" s="128"/>
      <c r="E24" s="128"/>
      <c r="F24" s="128"/>
      <c r="G24" s="129"/>
      <c r="H24" s="2">
        <f>H23-H22</f>
        <v>0.01388888888888884</v>
      </c>
      <c r="I24" s="118"/>
      <c r="J24" s="107"/>
      <c r="K24" s="107"/>
      <c r="L24" s="2">
        <f>L23-L22</f>
        <v>0.020833333333333315</v>
      </c>
      <c r="M24" s="118"/>
      <c r="N24" s="107"/>
      <c r="O24" s="107"/>
      <c r="P24" s="107"/>
      <c r="Q24" s="107"/>
      <c r="R24" s="107"/>
      <c r="S24" s="91"/>
      <c r="T24" s="110"/>
      <c r="U24" s="132"/>
      <c r="V24" s="34"/>
    </row>
    <row r="25" spans="7:9" ht="13.5">
      <c r="G25" t="s">
        <v>61</v>
      </c>
      <c r="I25" s="47">
        <v>0.027777777777777776</v>
      </c>
    </row>
  </sheetData>
  <mergeCells count="92">
    <mergeCell ref="S4:S6"/>
    <mergeCell ref="I7:I8"/>
    <mergeCell ref="G4:G7"/>
    <mergeCell ref="H4:I4"/>
    <mergeCell ref="M7:M8"/>
    <mergeCell ref="K13:K16"/>
    <mergeCell ref="G15:G16"/>
    <mergeCell ref="M15:M16"/>
    <mergeCell ref="A3:S3"/>
    <mergeCell ref="Q13:Q16"/>
    <mergeCell ref="R13:R16"/>
    <mergeCell ref="P13:P16"/>
    <mergeCell ref="E14:F14"/>
    <mergeCell ref="G13:G14"/>
    <mergeCell ref="L4:M4"/>
    <mergeCell ref="J9:J12"/>
    <mergeCell ref="E11:F11"/>
    <mergeCell ref="C12:D12"/>
    <mergeCell ref="C10:D11"/>
    <mergeCell ref="C9:D9"/>
    <mergeCell ref="S7:S8"/>
    <mergeCell ref="A9:A12"/>
    <mergeCell ref="E10:F10"/>
    <mergeCell ref="A13:A16"/>
    <mergeCell ref="B13:B16"/>
    <mergeCell ref="C13:D13"/>
    <mergeCell ref="C14:D15"/>
    <mergeCell ref="B9:B12"/>
    <mergeCell ref="K9:K12"/>
    <mergeCell ref="I15:I16"/>
    <mergeCell ref="K17:K20"/>
    <mergeCell ref="P9:P12"/>
    <mergeCell ref="N9:N12"/>
    <mergeCell ref="I23:I24"/>
    <mergeCell ref="M23:M24"/>
    <mergeCell ref="J21:J24"/>
    <mergeCell ref="K21:K24"/>
    <mergeCell ref="I19:I20"/>
    <mergeCell ref="N13:N16"/>
    <mergeCell ref="O13:O16"/>
    <mergeCell ref="I11:I12"/>
    <mergeCell ref="M11:M12"/>
    <mergeCell ref="P21:P24"/>
    <mergeCell ref="Q21:Q24"/>
    <mergeCell ref="M19:M20"/>
    <mergeCell ref="J13:J16"/>
    <mergeCell ref="N21:N24"/>
    <mergeCell ref="O21:O24"/>
    <mergeCell ref="O17:O20"/>
    <mergeCell ref="J17:J20"/>
    <mergeCell ref="F1:F2"/>
    <mergeCell ref="A21:G24"/>
    <mergeCell ref="G9:G10"/>
    <mergeCell ref="G11:G12"/>
    <mergeCell ref="C16:D16"/>
    <mergeCell ref="E15:F15"/>
    <mergeCell ref="G1:M1"/>
    <mergeCell ref="G2:M2"/>
    <mergeCell ref="R17:R20"/>
    <mergeCell ref="T9:T12"/>
    <mergeCell ref="R21:R24"/>
    <mergeCell ref="A1:E2"/>
    <mergeCell ref="A4:A8"/>
    <mergeCell ref="B4:B8"/>
    <mergeCell ref="C8:D8"/>
    <mergeCell ref="E7:F7"/>
    <mergeCell ref="C4:D7"/>
    <mergeCell ref="E5:F6"/>
    <mergeCell ref="U21:U24"/>
    <mergeCell ref="S21:S24"/>
    <mergeCell ref="T21:T24"/>
    <mergeCell ref="A17:G20"/>
    <mergeCell ref="S17:S20"/>
    <mergeCell ref="N17:N20"/>
    <mergeCell ref="T17:T20"/>
    <mergeCell ref="U17:U20"/>
    <mergeCell ref="P17:P20"/>
    <mergeCell ref="Q17:Q20"/>
    <mergeCell ref="T3:V3"/>
    <mergeCell ref="T13:T16"/>
    <mergeCell ref="T4:T6"/>
    <mergeCell ref="U13:U16"/>
    <mergeCell ref="V4:V8"/>
    <mergeCell ref="U9:U12"/>
    <mergeCell ref="T7:T8"/>
    <mergeCell ref="V9:V12"/>
    <mergeCell ref="V13:V16"/>
    <mergeCell ref="Q9:Q12"/>
    <mergeCell ref="O9:O12"/>
    <mergeCell ref="R9:R12"/>
    <mergeCell ref="S9:S12"/>
    <mergeCell ref="S13:S16"/>
  </mergeCells>
  <printOptions/>
  <pageMargins left="0.7874015748031497" right="0" top="1.1811023622047245" bottom="0" header="0.5118110236220472" footer="0.5118110236220472"/>
  <pageSetup horizontalDpi="400" verticalDpi="400" orientation="landscape" paperSize="9" r:id="rId2"/>
  <ignoredErrors>
    <ignoredError sqref="T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4" width="8.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3.5">
      <c r="A1" s="69" t="s">
        <v>28</v>
      </c>
      <c r="B1" s="69"/>
      <c r="C1" s="69"/>
      <c r="D1" s="69"/>
      <c r="E1" s="69"/>
      <c r="H1" s="13"/>
      <c r="K1" s="13"/>
      <c r="O1" s="13"/>
    </row>
    <row r="2" spans="1:16" ht="13.5">
      <c r="A2" s="69"/>
      <c r="B2" s="69"/>
      <c r="C2" s="69"/>
      <c r="D2" s="69"/>
      <c r="E2" s="69"/>
      <c r="F2" s="144" t="s">
        <v>106</v>
      </c>
      <c r="G2" s="144"/>
      <c r="H2" s="144"/>
      <c r="I2" s="144"/>
      <c r="J2" s="144"/>
      <c r="K2" s="144"/>
      <c r="L2" s="48" t="s">
        <v>73</v>
      </c>
      <c r="O2" s="67" t="s">
        <v>188</v>
      </c>
      <c r="P2" s="16" t="s">
        <v>97</v>
      </c>
    </row>
    <row r="3" spans="1:18" ht="18.75" customHeight="1" thickBot="1">
      <c r="A3" s="145" t="s">
        <v>100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6" t="s">
        <v>105</v>
      </c>
      <c r="Q3" s="146"/>
      <c r="R3" s="146"/>
    </row>
    <row r="4" spans="1:18" ht="13.5" customHeight="1">
      <c r="A4" s="95" t="s">
        <v>0</v>
      </c>
      <c r="B4" s="139" t="s">
        <v>7</v>
      </c>
      <c r="C4" s="142" t="s">
        <v>1</v>
      </c>
      <c r="D4" s="143"/>
      <c r="E4" s="40" t="s">
        <v>65</v>
      </c>
      <c r="F4" s="41" t="s">
        <v>66</v>
      </c>
      <c r="G4" s="66" t="s">
        <v>3</v>
      </c>
      <c r="H4" s="147" t="s">
        <v>23</v>
      </c>
      <c r="I4" s="148"/>
      <c r="J4" s="18"/>
      <c r="K4" s="60" t="s">
        <v>15</v>
      </c>
      <c r="L4" s="78"/>
      <c r="M4" s="19"/>
      <c r="N4" s="20"/>
      <c r="O4" s="79" t="s">
        <v>18</v>
      </c>
      <c r="P4" s="81" t="s">
        <v>20</v>
      </c>
      <c r="Q4" s="21"/>
      <c r="R4" s="83" t="s">
        <v>22</v>
      </c>
    </row>
    <row r="5" spans="1:18" s="14" customFormat="1" ht="14.25" customHeight="1">
      <c r="A5" s="96"/>
      <c r="B5" s="140"/>
      <c r="C5" s="114"/>
      <c r="D5" s="115"/>
      <c r="E5" s="87" t="s">
        <v>2</v>
      </c>
      <c r="F5" s="88"/>
      <c r="G5" s="59"/>
      <c r="H5" s="22" t="s">
        <v>8</v>
      </c>
      <c r="I5" s="23" t="s">
        <v>12</v>
      </c>
      <c r="J5" s="24"/>
      <c r="K5" s="22" t="s">
        <v>16</v>
      </c>
      <c r="L5" s="23" t="s">
        <v>12</v>
      </c>
      <c r="M5" s="24"/>
      <c r="N5" s="25"/>
      <c r="O5" s="80"/>
      <c r="P5" s="82"/>
      <c r="Q5" s="26"/>
      <c r="R5" s="84"/>
    </row>
    <row r="6" spans="1:18" s="14" customFormat="1" ht="14.25" customHeight="1">
      <c r="A6" s="96"/>
      <c r="B6" s="140"/>
      <c r="C6" s="114"/>
      <c r="D6" s="115"/>
      <c r="E6" s="87"/>
      <c r="F6" s="88"/>
      <c r="G6" s="59"/>
      <c r="H6" s="22" t="s">
        <v>9</v>
      </c>
      <c r="I6" s="23" t="s">
        <v>13</v>
      </c>
      <c r="J6" s="24"/>
      <c r="K6" s="22" t="s">
        <v>17</v>
      </c>
      <c r="L6" s="23" t="s">
        <v>13</v>
      </c>
      <c r="M6" s="24"/>
      <c r="N6" s="25"/>
      <c r="O6" s="80"/>
      <c r="P6" s="82"/>
      <c r="Q6" s="26"/>
      <c r="R6" s="84"/>
    </row>
    <row r="7" spans="1:18" s="14" customFormat="1" ht="13.5">
      <c r="A7" s="96"/>
      <c r="B7" s="140"/>
      <c r="C7" s="114"/>
      <c r="D7" s="115"/>
      <c r="E7" s="87" t="s">
        <v>43</v>
      </c>
      <c r="F7" s="88"/>
      <c r="G7" s="59"/>
      <c r="H7" s="27" t="s">
        <v>10</v>
      </c>
      <c r="I7" s="89" t="s">
        <v>14</v>
      </c>
      <c r="J7" s="28"/>
      <c r="K7" s="27" t="s">
        <v>10</v>
      </c>
      <c r="L7" s="89" t="s">
        <v>14</v>
      </c>
      <c r="M7" s="24"/>
      <c r="N7" s="25"/>
      <c r="O7" s="80" t="s">
        <v>19</v>
      </c>
      <c r="P7" s="82" t="s">
        <v>21</v>
      </c>
      <c r="Q7" s="29"/>
      <c r="R7" s="85"/>
    </row>
    <row r="8" spans="1:18" s="14" customFormat="1" ht="14.25" thickBot="1">
      <c r="A8" s="97"/>
      <c r="B8" s="141"/>
      <c r="C8" s="103" t="s">
        <v>42</v>
      </c>
      <c r="D8" s="104"/>
      <c r="E8" s="36" t="s">
        <v>57</v>
      </c>
      <c r="F8" s="37" t="s">
        <v>58</v>
      </c>
      <c r="G8" s="42" t="s">
        <v>59</v>
      </c>
      <c r="H8" s="1" t="s">
        <v>11</v>
      </c>
      <c r="I8" s="90"/>
      <c r="J8" s="30"/>
      <c r="K8" s="1" t="s">
        <v>11</v>
      </c>
      <c r="L8" s="90"/>
      <c r="M8" s="30"/>
      <c r="N8" s="31"/>
      <c r="O8" s="91"/>
      <c r="P8" s="92"/>
      <c r="Q8" s="32"/>
      <c r="R8" s="86"/>
    </row>
    <row r="9" spans="1:18" s="14" customFormat="1" ht="13.5">
      <c r="A9" s="95">
        <v>1</v>
      </c>
      <c r="B9" s="98">
        <v>108</v>
      </c>
      <c r="C9" s="64">
        <v>24982</v>
      </c>
      <c r="D9" s="65"/>
      <c r="E9" s="40"/>
      <c r="F9" s="43" t="s">
        <v>145</v>
      </c>
      <c r="G9" s="66" t="s">
        <v>30</v>
      </c>
      <c r="H9" s="3">
        <v>0.22916666666666666</v>
      </c>
      <c r="I9" s="4">
        <f>H11-H9</f>
        <v>0.07181712962962963</v>
      </c>
      <c r="J9" s="105">
        <f>I9/"01:00:00"</f>
        <v>1.7236111111111112</v>
      </c>
      <c r="K9" s="5">
        <f>H11+TIME(0,40,0)</f>
        <v>0.3287615740740741</v>
      </c>
      <c r="L9" s="4">
        <f>K10-K9</f>
        <v>0.07216435185185183</v>
      </c>
      <c r="M9" s="105">
        <f>L9/"01:00:00"</f>
        <v>1.7319444444444438</v>
      </c>
      <c r="N9" s="105" t="e">
        <f>#REF!/"01:00:00"</f>
        <v>#REF!</v>
      </c>
      <c r="O9" s="79">
        <f>I9+L9</f>
        <v>0.14398148148148146</v>
      </c>
      <c r="P9" s="108">
        <f>40/Q9</f>
        <v>11.575562700964632</v>
      </c>
      <c r="Q9" s="105">
        <f>O9/"01:00:00"</f>
        <v>3.4555555555555553</v>
      </c>
      <c r="R9" s="111" t="s">
        <v>187</v>
      </c>
    </row>
    <row r="10" spans="1:18" s="14" customFormat="1" ht="13.5">
      <c r="A10" s="96"/>
      <c r="B10" s="99"/>
      <c r="C10" s="114" t="s">
        <v>53</v>
      </c>
      <c r="D10" s="115"/>
      <c r="E10" s="114" t="s">
        <v>146</v>
      </c>
      <c r="F10" s="115"/>
      <c r="G10" s="59"/>
      <c r="H10" s="6">
        <v>0.29041666666666666</v>
      </c>
      <c r="I10" s="7">
        <f>20/J9</f>
        <v>11.603545527800161</v>
      </c>
      <c r="J10" s="106"/>
      <c r="K10" s="8">
        <v>0.4009259259259259</v>
      </c>
      <c r="L10" s="7">
        <f>20/M9</f>
        <v>11.54771451483561</v>
      </c>
      <c r="M10" s="106"/>
      <c r="N10" s="106"/>
      <c r="O10" s="80"/>
      <c r="P10" s="109"/>
      <c r="Q10" s="106"/>
      <c r="R10" s="112"/>
    </row>
    <row r="11" spans="1:18" s="14" customFormat="1" ht="13.5">
      <c r="A11" s="96"/>
      <c r="B11" s="99"/>
      <c r="C11" s="114"/>
      <c r="D11" s="115"/>
      <c r="E11" s="114" t="s">
        <v>147</v>
      </c>
      <c r="F11" s="115"/>
      <c r="G11" s="59" t="s">
        <v>31</v>
      </c>
      <c r="H11" s="9">
        <v>0.3009837962962963</v>
      </c>
      <c r="I11" s="117" t="s">
        <v>217</v>
      </c>
      <c r="J11" s="106"/>
      <c r="K11" s="10">
        <v>0.41129629629629627</v>
      </c>
      <c r="L11" s="117" t="s">
        <v>214</v>
      </c>
      <c r="M11" s="106"/>
      <c r="N11" s="106"/>
      <c r="O11" s="80"/>
      <c r="P11" s="109"/>
      <c r="Q11" s="106"/>
      <c r="R11" s="112"/>
    </row>
    <row r="12" spans="1:18" s="14" customFormat="1" ht="14.25" thickBot="1">
      <c r="A12" s="97"/>
      <c r="B12" s="100"/>
      <c r="C12" s="103" t="s">
        <v>54</v>
      </c>
      <c r="D12" s="104"/>
      <c r="E12" s="36" t="s">
        <v>32</v>
      </c>
      <c r="F12" s="37">
        <v>2011</v>
      </c>
      <c r="G12" s="116"/>
      <c r="H12" s="2">
        <f>H11-H10</f>
        <v>0.010567129629629635</v>
      </c>
      <c r="I12" s="118"/>
      <c r="J12" s="107"/>
      <c r="K12" s="2">
        <f>K11-K10</f>
        <v>0.010370370370370363</v>
      </c>
      <c r="L12" s="118"/>
      <c r="M12" s="107"/>
      <c r="N12" s="107"/>
      <c r="O12" s="91"/>
      <c r="P12" s="110"/>
      <c r="Q12" s="107"/>
      <c r="R12" s="113"/>
    </row>
    <row r="13" spans="1:18" s="14" customFormat="1" ht="13.5">
      <c r="A13" s="95">
        <v>1</v>
      </c>
      <c r="B13" s="98">
        <v>105</v>
      </c>
      <c r="C13" s="64">
        <v>18912</v>
      </c>
      <c r="D13" s="149"/>
      <c r="E13" s="44">
        <v>51736</v>
      </c>
      <c r="F13" s="43" t="s">
        <v>72</v>
      </c>
      <c r="G13" s="66" t="s">
        <v>154</v>
      </c>
      <c r="H13" s="3">
        <v>0.22916666666666666</v>
      </c>
      <c r="I13" s="4">
        <f>H15-H13</f>
        <v>0.06502314814814816</v>
      </c>
      <c r="J13" s="105">
        <f>I13/"01:00:00"</f>
        <v>1.560555555555556</v>
      </c>
      <c r="K13" s="5">
        <f>H15+TIME(0,40,0)</f>
        <v>0.3219675925925926</v>
      </c>
      <c r="L13" s="4">
        <f>K14-K13</f>
        <v>0.0801736111111111</v>
      </c>
      <c r="M13" s="105">
        <f>L13/"01:00:00"</f>
        <v>1.9241666666666664</v>
      </c>
      <c r="N13" s="105" t="e">
        <f>#REF!/"01:00:00"</f>
        <v>#REF!</v>
      </c>
      <c r="O13" s="79">
        <f>I13+L13</f>
        <v>0.14519675925925926</v>
      </c>
      <c r="P13" s="108">
        <f>40/Q13</f>
        <v>11.478676763650856</v>
      </c>
      <c r="Q13" s="105">
        <f>O13/"01:00:00"</f>
        <v>3.4847222222222225</v>
      </c>
      <c r="R13" s="111" t="s">
        <v>187</v>
      </c>
    </row>
    <row r="14" spans="1:18" s="14" customFormat="1" ht="13.5">
      <c r="A14" s="96"/>
      <c r="B14" s="99"/>
      <c r="C14" s="114" t="s">
        <v>87</v>
      </c>
      <c r="D14" s="150"/>
      <c r="E14" s="114" t="s">
        <v>182</v>
      </c>
      <c r="F14" s="115"/>
      <c r="G14" s="59"/>
      <c r="H14" s="6">
        <v>0.2903935185185185</v>
      </c>
      <c r="I14" s="7">
        <f>20/J13</f>
        <v>12.815948736205053</v>
      </c>
      <c r="J14" s="106"/>
      <c r="K14" s="8">
        <v>0.4021412037037037</v>
      </c>
      <c r="L14" s="7">
        <f>20/M13</f>
        <v>10.39411000433088</v>
      </c>
      <c r="M14" s="106"/>
      <c r="N14" s="106"/>
      <c r="O14" s="80"/>
      <c r="P14" s="109"/>
      <c r="Q14" s="106"/>
      <c r="R14" s="112"/>
    </row>
    <row r="15" spans="1:18" s="14" customFormat="1" ht="13.5">
      <c r="A15" s="96"/>
      <c r="B15" s="99"/>
      <c r="C15" s="114"/>
      <c r="D15" s="150"/>
      <c r="E15" s="114" t="s">
        <v>183</v>
      </c>
      <c r="F15" s="115"/>
      <c r="G15" s="59" t="s">
        <v>70</v>
      </c>
      <c r="H15" s="9">
        <v>0.2941898148148148</v>
      </c>
      <c r="I15" s="117" t="s">
        <v>218</v>
      </c>
      <c r="J15" s="106"/>
      <c r="K15" s="10">
        <v>0.4060300925925926</v>
      </c>
      <c r="L15" s="117" t="s">
        <v>218</v>
      </c>
      <c r="M15" s="106"/>
      <c r="N15" s="106"/>
      <c r="O15" s="80"/>
      <c r="P15" s="109"/>
      <c r="Q15" s="106"/>
      <c r="R15" s="112"/>
    </row>
    <row r="16" spans="1:18" s="14" customFormat="1" ht="14.25" thickBot="1">
      <c r="A16" s="97"/>
      <c r="B16" s="100"/>
      <c r="C16" s="103" t="s">
        <v>88</v>
      </c>
      <c r="D16" s="104"/>
      <c r="E16" s="57" t="s">
        <v>32</v>
      </c>
      <c r="F16" s="58">
        <v>1998</v>
      </c>
      <c r="G16" s="116"/>
      <c r="H16" s="2">
        <f>H15-H14</f>
        <v>0.0037962962962962976</v>
      </c>
      <c r="I16" s="118"/>
      <c r="J16" s="107"/>
      <c r="K16" s="2">
        <f>K15-K14</f>
        <v>0.003888888888888886</v>
      </c>
      <c r="L16" s="118"/>
      <c r="M16" s="107"/>
      <c r="N16" s="107"/>
      <c r="O16" s="91"/>
      <c r="P16" s="110"/>
      <c r="Q16" s="107"/>
      <c r="R16" s="113"/>
    </row>
    <row r="17" spans="1:18" s="14" customFormat="1" ht="13.5">
      <c r="A17" s="95">
        <v>1</v>
      </c>
      <c r="B17" s="98">
        <v>101</v>
      </c>
      <c r="C17" s="101"/>
      <c r="D17" s="102"/>
      <c r="E17" s="44"/>
      <c r="F17" s="41" t="s">
        <v>161</v>
      </c>
      <c r="G17" s="66" t="s">
        <v>156</v>
      </c>
      <c r="H17" s="3">
        <v>0.22916666666666666</v>
      </c>
      <c r="I17" s="4">
        <f>H19-H17</f>
        <v>0.09658564814814816</v>
      </c>
      <c r="J17" s="105">
        <f>I17/"01:00:00"</f>
        <v>2.318055555555556</v>
      </c>
      <c r="K17" s="5">
        <f>H19+TIME(0,40,0)</f>
        <v>0.3535300925925926</v>
      </c>
      <c r="L17" s="4">
        <f>K18-K17</f>
        <v>0.10523148148148148</v>
      </c>
      <c r="M17" s="105">
        <f>L17/"01:00:00"</f>
        <v>2.5255555555555556</v>
      </c>
      <c r="N17" s="105" t="e">
        <f>#REF!/"01:00:00"</f>
        <v>#REF!</v>
      </c>
      <c r="O17" s="79">
        <f>I17+L17</f>
        <v>0.20181712962962964</v>
      </c>
      <c r="P17" s="108">
        <f>40/Q17</f>
        <v>8.258301313299306</v>
      </c>
      <c r="Q17" s="105">
        <f>O17/"01:00:00"</f>
        <v>4.8436111111111115</v>
      </c>
      <c r="R17" s="111" t="s">
        <v>187</v>
      </c>
    </row>
    <row r="18" spans="1:18" s="14" customFormat="1" ht="13.5">
      <c r="A18" s="96"/>
      <c r="B18" s="99"/>
      <c r="C18" s="114" t="s">
        <v>134</v>
      </c>
      <c r="D18" s="115"/>
      <c r="E18" s="114" t="s">
        <v>135</v>
      </c>
      <c r="F18" s="115"/>
      <c r="G18" s="59"/>
      <c r="H18" s="6">
        <v>0.3216203703703704</v>
      </c>
      <c r="I18" s="7">
        <f>20/J17</f>
        <v>8.627920910724983</v>
      </c>
      <c r="J18" s="106"/>
      <c r="K18" s="8">
        <v>0.4587615740740741</v>
      </c>
      <c r="L18" s="7">
        <f>20/M17</f>
        <v>7.9190497140343155</v>
      </c>
      <c r="M18" s="106"/>
      <c r="N18" s="106"/>
      <c r="O18" s="80"/>
      <c r="P18" s="109"/>
      <c r="Q18" s="106"/>
      <c r="R18" s="112"/>
    </row>
    <row r="19" spans="1:18" s="14" customFormat="1" ht="13.5">
      <c r="A19" s="96"/>
      <c r="B19" s="99"/>
      <c r="C19" s="114"/>
      <c r="D19" s="115"/>
      <c r="E19" s="114" t="s">
        <v>136</v>
      </c>
      <c r="F19" s="115"/>
      <c r="G19" s="59" t="s">
        <v>137</v>
      </c>
      <c r="H19" s="9">
        <v>0.3257523148148148</v>
      </c>
      <c r="I19" s="117" t="s">
        <v>213</v>
      </c>
      <c r="J19" s="106"/>
      <c r="K19" s="10">
        <v>0.4667476851851852</v>
      </c>
      <c r="L19" s="117" t="s">
        <v>214</v>
      </c>
      <c r="M19" s="106"/>
      <c r="N19" s="106"/>
      <c r="O19" s="80"/>
      <c r="P19" s="109"/>
      <c r="Q19" s="106"/>
      <c r="R19" s="112"/>
    </row>
    <row r="20" spans="1:18" s="14" customFormat="1" ht="14.25" thickBot="1">
      <c r="A20" s="97"/>
      <c r="B20" s="100"/>
      <c r="C20" s="103" t="s">
        <v>138</v>
      </c>
      <c r="D20" s="104"/>
      <c r="E20" s="36" t="s">
        <v>140</v>
      </c>
      <c r="F20" s="37">
        <v>2009</v>
      </c>
      <c r="G20" s="116"/>
      <c r="H20" s="2">
        <f>H19-H18</f>
        <v>0.004131944444444424</v>
      </c>
      <c r="I20" s="118"/>
      <c r="J20" s="107"/>
      <c r="K20" s="2">
        <f>K19-K18</f>
        <v>0.007986111111111138</v>
      </c>
      <c r="L20" s="118"/>
      <c r="M20" s="107"/>
      <c r="N20" s="107"/>
      <c r="O20" s="91"/>
      <c r="P20" s="110"/>
      <c r="Q20" s="107"/>
      <c r="R20" s="113"/>
    </row>
    <row r="21" spans="1:18" s="14" customFormat="1" ht="13.5">
      <c r="A21" s="95">
        <v>1</v>
      </c>
      <c r="B21" s="98">
        <v>102</v>
      </c>
      <c r="C21" s="64"/>
      <c r="D21" s="65"/>
      <c r="E21" s="46">
        <v>55147</v>
      </c>
      <c r="F21" s="43" t="s">
        <v>141</v>
      </c>
      <c r="G21" s="66" t="s">
        <v>142</v>
      </c>
      <c r="H21" s="3">
        <v>0.22916666666666666</v>
      </c>
      <c r="I21" s="4">
        <f>H23-H21</f>
        <v>0.09810185185185186</v>
      </c>
      <c r="J21" s="105">
        <f>I21/"01:00:00"</f>
        <v>2.354444444444445</v>
      </c>
      <c r="K21" s="5">
        <f>H23+TIME(0,40,0)</f>
        <v>0.3550462962962963</v>
      </c>
      <c r="L21" s="4">
        <f>K22-K21</f>
        <v>0.10386574074074073</v>
      </c>
      <c r="M21" s="105">
        <f>L21/"01:00:00"</f>
        <v>2.4927777777777775</v>
      </c>
      <c r="N21" s="105" t="e">
        <f>#REF!/"01:00:00"</f>
        <v>#REF!</v>
      </c>
      <c r="O21" s="79">
        <f>I21+L21</f>
        <v>0.2019675925925926</v>
      </c>
      <c r="P21" s="108">
        <f>40/Q21</f>
        <v>8.25214899713467</v>
      </c>
      <c r="Q21" s="105">
        <f>O21/"01:00:00"</f>
        <v>4.847222222222222</v>
      </c>
      <c r="R21" s="111" t="s">
        <v>187</v>
      </c>
    </row>
    <row r="22" spans="1:18" s="14" customFormat="1" ht="13.5">
      <c r="A22" s="96"/>
      <c r="B22" s="99"/>
      <c r="C22" s="114" t="s">
        <v>207</v>
      </c>
      <c r="D22" s="115"/>
      <c r="E22" s="114" t="s">
        <v>143</v>
      </c>
      <c r="F22" s="115"/>
      <c r="G22" s="59"/>
      <c r="H22" s="6">
        <v>0.3216203703703704</v>
      </c>
      <c r="I22" s="7">
        <f>20/J21</f>
        <v>8.494572911750824</v>
      </c>
      <c r="J22" s="106"/>
      <c r="K22" s="8">
        <v>0.45891203703703703</v>
      </c>
      <c r="L22" s="7">
        <f>20/M21</f>
        <v>8.023178069979943</v>
      </c>
      <c r="M22" s="106"/>
      <c r="N22" s="106"/>
      <c r="O22" s="80"/>
      <c r="P22" s="109"/>
      <c r="Q22" s="106"/>
      <c r="R22" s="112"/>
    </row>
    <row r="23" spans="1:18" s="14" customFormat="1" ht="13.5">
      <c r="A23" s="96"/>
      <c r="B23" s="99"/>
      <c r="C23" s="114"/>
      <c r="D23" s="115"/>
      <c r="E23" s="114" t="s">
        <v>144</v>
      </c>
      <c r="F23" s="115"/>
      <c r="G23" s="59" t="s">
        <v>31</v>
      </c>
      <c r="H23" s="9">
        <v>0.3272685185185185</v>
      </c>
      <c r="I23" s="117" t="s">
        <v>213</v>
      </c>
      <c r="J23" s="106"/>
      <c r="K23" s="10">
        <v>0.4640740740740741</v>
      </c>
      <c r="L23" s="117" t="s">
        <v>214</v>
      </c>
      <c r="M23" s="106"/>
      <c r="N23" s="106"/>
      <c r="O23" s="80"/>
      <c r="P23" s="109"/>
      <c r="Q23" s="106"/>
      <c r="R23" s="112"/>
    </row>
    <row r="24" spans="1:18" s="14" customFormat="1" ht="14.25" thickBot="1">
      <c r="A24" s="97"/>
      <c r="B24" s="100"/>
      <c r="C24" s="103"/>
      <c r="D24" s="104"/>
      <c r="E24" s="36" t="s">
        <v>32</v>
      </c>
      <c r="F24" s="37">
        <v>2007</v>
      </c>
      <c r="G24" s="116"/>
      <c r="H24" s="2">
        <f>H23-H22</f>
        <v>0.005648148148148124</v>
      </c>
      <c r="I24" s="118"/>
      <c r="J24" s="107"/>
      <c r="K24" s="2">
        <f>K23-K22</f>
        <v>0.005162037037037048</v>
      </c>
      <c r="L24" s="118"/>
      <c r="M24" s="107"/>
      <c r="N24" s="107"/>
      <c r="O24" s="91"/>
      <c r="P24" s="110"/>
      <c r="Q24" s="107"/>
      <c r="R24" s="113"/>
    </row>
    <row r="25" spans="1:18" s="14" customFormat="1" ht="13.5">
      <c r="A25" s="95">
        <v>1</v>
      </c>
      <c r="B25" s="98">
        <v>106</v>
      </c>
      <c r="C25" s="101">
        <v>28035</v>
      </c>
      <c r="D25" s="102"/>
      <c r="E25" s="56">
        <v>55705</v>
      </c>
      <c r="F25" s="43" t="s">
        <v>155</v>
      </c>
      <c r="G25" s="66" t="s">
        <v>71</v>
      </c>
      <c r="H25" s="3">
        <v>0.22916666666666666</v>
      </c>
      <c r="I25" s="4">
        <f>H27-H25</f>
        <v>0.10034722222222223</v>
      </c>
      <c r="J25" s="105">
        <f>I25/"01:00:00"</f>
        <v>2.4083333333333337</v>
      </c>
      <c r="K25" s="5">
        <f>H27+TIME(0,40,0)</f>
        <v>0.3572916666666667</v>
      </c>
      <c r="L25" s="4">
        <f>K26-K25</f>
        <v>0.1016319444444444</v>
      </c>
      <c r="M25" s="105">
        <f>L25/"01:00:00"</f>
        <v>2.4391666666666656</v>
      </c>
      <c r="N25" s="105" t="e">
        <f>#REF!/"01:00:00"</f>
        <v>#REF!</v>
      </c>
      <c r="O25" s="79">
        <f>I25+L25</f>
        <v>0.20197916666666663</v>
      </c>
      <c r="P25" s="108">
        <f>40/Q25</f>
        <v>8.251676121712224</v>
      </c>
      <c r="Q25" s="105">
        <f>O25/"01:00:00"</f>
        <v>4.847499999999999</v>
      </c>
      <c r="R25" s="111" t="s">
        <v>187</v>
      </c>
    </row>
    <row r="26" spans="1:18" s="14" customFormat="1" ht="13.5">
      <c r="A26" s="96"/>
      <c r="B26" s="99"/>
      <c r="C26" s="114" t="s">
        <v>157</v>
      </c>
      <c r="D26" s="115"/>
      <c r="E26" s="114" t="s">
        <v>158</v>
      </c>
      <c r="F26" s="115"/>
      <c r="G26" s="59"/>
      <c r="H26" s="6">
        <v>0.3216203703703704</v>
      </c>
      <c r="I26" s="7">
        <f>20/J25</f>
        <v>8.304498269896193</v>
      </c>
      <c r="J26" s="106"/>
      <c r="K26" s="8">
        <v>0.4589236111111111</v>
      </c>
      <c r="L26" s="7">
        <f>20/M25</f>
        <v>8.19952169456782</v>
      </c>
      <c r="M26" s="106"/>
      <c r="N26" s="106"/>
      <c r="O26" s="80"/>
      <c r="P26" s="109"/>
      <c r="Q26" s="106"/>
      <c r="R26" s="112"/>
    </row>
    <row r="27" spans="1:18" s="14" customFormat="1" ht="13.5">
      <c r="A27" s="96"/>
      <c r="B27" s="99"/>
      <c r="C27" s="114"/>
      <c r="D27" s="115"/>
      <c r="E27" s="114" t="s">
        <v>159</v>
      </c>
      <c r="F27" s="115"/>
      <c r="G27" s="59" t="s">
        <v>31</v>
      </c>
      <c r="H27" s="9">
        <v>0.3295138888888889</v>
      </c>
      <c r="I27" s="117" t="s">
        <v>217</v>
      </c>
      <c r="J27" s="106"/>
      <c r="K27" s="10">
        <v>0.4688657407407408</v>
      </c>
      <c r="L27" s="117" t="s">
        <v>214</v>
      </c>
      <c r="M27" s="106"/>
      <c r="N27" s="106"/>
      <c r="O27" s="80"/>
      <c r="P27" s="109"/>
      <c r="Q27" s="106"/>
      <c r="R27" s="112"/>
    </row>
    <row r="28" spans="1:18" s="14" customFormat="1" ht="14.25" thickBot="1">
      <c r="A28" s="97"/>
      <c r="B28" s="100"/>
      <c r="C28" s="103" t="s">
        <v>160</v>
      </c>
      <c r="D28" s="104"/>
      <c r="E28" s="36" t="s">
        <v>139</v>
      </c>
      <c r="F28" s="37">
        <v>2007</v>
      </c>
      <c r="G28" s="116"/>
      <c r="H28" s="2">
        <f>H27-H26</f>
        <v>0.007893518518518494</v>
      </c>
      <c r="I28" s="118"/>
      <c r="J28" s="107"/>
      <c r="K28" s="2">
        <f>K27-K26</f>
        <v>0.009942129629629703</v>
      </c>
      <c r="L28" s="118"/>
      <c r="M28" s="107"/>
      <c r="N28" s="107"/>
      <c r="O28" s="91"/>
      <c r="P28" s="110"/>
      <c r="Q28" s="107"/>
      <c r="R28" s="113"/>
    </row>
    <row r="29" spans="1:18" s="14" customFormat="1" ht="13.5">
      <c r="A29" s="95">
        <v>1</v>
      </c>
      <c r="B29" s="98">
        <v>107</v>
      </c>
      <c r="C29" s="64">
        <v>24051</v>
      </c>
      <c r="D29" s="65"/>
      <c r="E29" s="44"/>
      <c r="F29" s="41" t="s">
        <v>55</v>
      </c>
      <c r="G29" s="66" t="s">
        <v>30</v>
      </c>
      <c r="H29" s="3">
        <v>0.22916666666666666</v>
      </c>
      <c r="I29" s="4">
        <f>H31-H29</f>
        <v>0.09994212962962964</v>
      </c>
      <c r="J29" s="105">
        <f>I29/"01:00:00"</f>
        <v>2.3986111111111117</v>
      </c>
      <c r="K29" s="5">
        <f>H31+TIME(0,40,0)</f>
        <v>0.3568865740740741</v>
      </c>
      <c r="L29" s="4">
        <f>K30-K29</f>
        <v>0.10228009259259258</v>
      </c>
      <c r="M29" s="105">
        <f>L29/"01:00:00"</f>
        <v>2.454722222222222</v>
      </c>
      <c r="N29" s="105" t="e">
        <f>#REF!/"01:00:00"</f>
        <v>#REF!</v>
      </c>
      <c r="O29" s="79">
        <f>I29+L29</f>
        <v>0.20222222222222222</v>
      </c>
      <c r="P29" s="108">
        <f>40/Q29</f>
        <v>8.241758241758241</v>
      </c>
      <c r="Q29" s="105">
        <f>O29/"01:00:00"</f>
        <v>4.8533333333333335</v>
      </c>
      <c r="R29" s="111" t="s">
        <v>187</v>
      </c>
    </row>
    <row r="30" spans="1:18" s="14" customFormat="1" ht="13.5">
      <c r="A30" s="96"/>
      <c r="B30" s="99"/>
      <c r="C30" s="114" t="s">
        <v>47</v>
      </c>
      <c r="D30" s="115"/>
      <c r="E30" s="114" t="s">
        <v>185</v>
      </c>
      <c r="F30" s="115"/>
      <c r="G30" s="59"/>
      <c r="H30" s="6">
        <v>0.32167824074074075</v>
      </c>
      <c r="I30" s="7">
        <f>20/J29</f>
        <v>8.338158656629993</v>
      </c>
      <c r="J30" s="106"/>
      <c r="K30" s="8">
        <v>0.45916666666666667</v>
      </c>
      <c r="L30" s="7">
        <f>20/M29</f>
        <v>8.14756138961186</v>
      </c>
      <c r="M30" s="106"/>
      <c r="N30" s="106"/>
      <c r="O30" s="80"/>
      <c r="P30" s="109"/>
      <c r="Q30" s="106"/>
      <c r="R30" s="112"/>
    </row>
    <row r="31" spans="1:18" s="14" customFormat="1" ht="13.5">
      <c r="A31" s="96"/>
      <c r="B31" s="99"/>
      <c r="C31" s="114"/>
      <c r="D31" s="115"/>
      <c r="E31" s="114" t="s">
        <v>186</v>
      </c>
      <c r="F31" s="115"/>
      <c r="G31" s="59" t="s">
        <v>31</v>
      </c>
      <c r="H31" s="9">
        <v>0.3291087962962963</v>
      </c>
      <c r="I31" s="117" t="s">
        <v>215</v>
      </c>
      <c r="J31" s="106"/>
      <c r="K31" s="10">
        <v>0.46715277777777775</v>
      </c>
      <c r="L31" s="117" t="s">
        <v>216</v>
      </c>
      <c r="M31" s="106"/>
      <c r="N31" s="106"/>
      <c r="O31" s="80"/>
      <c r="P31" s="109"/>
      <c r="Q31" s="106"/>
      <c r="R31" s="112"/>
    </row>
    <row r="32" spans="1:18" s="14" customFormat="1" ht="14.25" thickBot="1">
      <c r="A32" s="97"/>
      <c r="B32" s="100"/>
      <c r="C32" s="103" t="s">
        <v>48</v>
      </c>
      <c r="D32" s="104"/>
      <c r="E32" s="36" t="s">
        <v>32</v>
      </c>
      <c r="F32" s="37">
        <v>2011</v>
      </c>
      <c r="G32" s="116"/>
      <c r="H32" s="2">
        <f>H31-H30</f>
        <v>0.007430555555555551</v>
      </c>
      <c r="I32" s="118"/>
      <c r="J32" s="107"/>
      <c r="K32" s="2">
        <f>K31-K30</f>
        <v>0.007986111111111083</v>
      </c>
      <c r="L32" s="118"/>
      <c r="M32" s="107"/>
      <c r="N32" s="107"/>
      <c r="O32" s="91"/>
      <c r="P32" s="110"/>
      <c r="Q32" s="107"/>
      <c r="R32" s="113"/>
    </row>
    <row r="33" spans="1:18" s="14" customFormat="1" ht="13.5">
      <c r="A33" s="95">
        <v>1</v>
      </c>
      <c r="B33" s="98">
        <v>104</v>
      </c>
      <c r="C33" s="101"/>
      <c r="D33" s="102"/>
      <c r="E33" s="44"/>
      <c r="F33" s="41" t="s">
        <v>133</v>
      </c>
      <c r="G33" s="66" t="s">
        <v>30</v>
      </c>
      <c r="H33" s="3">
        <v>0.22916666666666666</v>
      </c>
      <c r="I33" s="4">
        <f>H35-H33</f>
        <v>-0.22916666666666666</v>
      </c>
      <c r="J33" s="105">
        <f>I33/"01:00:00"</f>
        <v>-5.5</v>
      </c>
      <c r="K33" s="5">
        <f>H35+TIME(0,40,0)</f>
        <v>0.027777777777777776</v>
      </c>
      <c r="L33" s="4">
        <f>K34-K33</f>
        <v>-0.027777777777777776</v>
      </c>
      <c r="M33" s="105">
        <f>L33/"01:00:00"</f>
        <v>-0.6666666666666666</v>
      </c>
      <c r="N33" s="105" t="e">
        <f>#REF!/"01:00:00"</f>
        <v>#REF!</v>
      </c>
      <c r="O33" s="79">
        <f>I33+L33</f>
        <v>-0.2569444444444444</v>
      </c>
      <c r="P33" s="108">
        <f>40/Q33</f>
        <v>-6.486486486486487</v>
      </c>
      <c r="Q33" s="105">
        <f>O33/"01:00:00"</f>
        <v>-6.166666666666666</v>
      </c>
      <c r="R33" s="111" t="s">
        <v>219</v>
      </c>
    </row>
    <row r="34" spans="1:18" s="14" customFormat="1" ht="13.5">
      <c r="A34" s="96"/>
      <c r="B34" s="99"/>
      <c r="C34" s="114" t="s">
        <v>148</v>
      </c>
      <c r="D34" s="115"/>
      <c r="E34" s="114" t="s">
        <v>149</v>
      </c>
      <c r="F34" s="115"/>
      <c r="G34" s="59"/>
      <c r="H34" s="6"/>
      <c r="I34" s="7">
        <f>20/J33</f>
        <v>-3.6363636363636362</v>
      </c>
      <c r="J34" s="106"/>
      <c r="K34" s="8"/>
      <c r="L34" s="7">
        <f>20/M33</f>
        <v>-30</v>
      </c>
      <c r="M34" s="106"/>
      <c r="N34" s="106"/>
      <c r="O34" s="80"/>
      <c r="P34" s="109"/>
      <c r="Q34" s="106"/>
      <c r="R34" s="112"/>
    </row>
    <row r="35" spans="1:18" s="14" customFormat="1" ht="13.5">
      <c r="A35" s="96"/>
      <c r="B35" s="99"/>
      <c r="C35" s="114"/>
      <c r="D35" s="115"/>
      <c r="E35" s="114" t="s">
        <v>150</v>
      </c>
      <c r="F35" s="115"/>
      <c r="G35" s="59" t="s">
        <v>151</v>
      </c>
      <c r="H35" s="9"/>
      <c r="I35" s="117"/>
      <c r="J35" s="106"/>
      <c r="K35" s="10"/>
      <c r="L35" s="117"/>
      <c r="M35" s="106"/>
      <c r="N35" s="106"/>
      <c r="O35" s="80"/>
      <c r="P35" s="109"/>
      <c r="Q35" s="106"/>
      <c r="R35" s="112"/>
    </row>
    <row r="36" spans="1:18" s="14" customFormat="1" ht="14.25" thickBot="1">
      <c r="A36" s="97"/>
      <c r="B36" s="100"/>
      <c r="C36" s="103" t="s">
        <v>152</v>
      </c>
      <c r="D36" s="104"/>
      <c r="E36" s="36" t="s">
        <v>153</v>
      </c>
      <c r="F36" s="37">
        <v>2006</v>
      </c>
      <c r="G36" s="116"/>
      <c r="H36" s="2">
        <f>H35-H34</f>
        <v>0</v>
      </c>
      <c r="I36" s="118"/>
      <c r="J36" s="107"/>
      <c r="K36" s="2">
        <f>K35-K34</f>
        <v>0</v>
      </c>
      <c r="L36" s="118"/>
      <c r="M36" s="107"/>
      <c r="N36" s="107"/>
      <c r="O36" s="91"/>
      <c r="P36" s="110"/>
      <c r="Q36" s="107"/>
      <c r="R36" s="113"/>
    </row>
    <row r="37" spans="1:17" ht="13.5">
      <c r="A37" s="121" t="s">
        <v>50</v>
      </c>
      <c r="B37" s="122"/>
      <c r="C37" s="122"/>
      <c r="D37" s="122"/>
      <c r="E37" s="122"/>
      <c r="F37" s="122"/>
      <c r="G37" s="123"/>
      <c r="H37" s="3">
        <v>0.22916666666666666</v>
      </c>
      <c r="I37" s="4">
        <f>H39-H37</f>
        <v>0.10416666666666666</v>
      </c>
      <c r="J37" s="105">
        <f>I37/"01:00:00"</f>
        <v>2.5</v>
      </c>
      <c r="K37" s="5">
        <f>H39+TIME(0,40,0)</f>
        <v>0.3611111111111111</v>
      </c>
      <c r="L37" s="4">
        <f>K38-K37</f>
        <v>0.10416666666666663</v>
      </c>
      <c r="M37" s="105">
        <f>L37/"01:00:00"</f>
        <v>2.499999999999999</v>
      </c>
      <c r="N37" s="105" t="e">
        <f>#REF!/"01:00:00"</f>
        <v>#REF!</v>
      </c>
      <c r="O37" s="79">
        <f>I37+L37</f>
        <v>0.2083333333333333</v>
      </c>
      <c r="P37" s="108">
        <f>40/Q37</f>
        <v>8.000000000000002</v>
      </c>
      <c r="Q37" s="105">
        <f>O37/"01:00:00"</f>
        <v>4.999999999999999</v>
      </c>
    </row>
    <row r="38" spans="1:17" ht="13.5">
      <c r="A38" s="124"/>
      <c r="B38" s="125"/>
      <c r="C38" s="125"/>
      <c r="D38" s="125"/>
      <c r="E38" s="125"/>
      <c r="F38" s="125"/>
      <c r="G38" s="126"/>
      <c r="H38" s="6">
        <v>0.3194444444444445</v>
      </c>
      <c r="I38" s="7">
        <f>20/J37</f>
        <v>8</v>
      </c>
      <c r="J38" s="106"/>
      <c r="K38" s="52">
        <v>0.46527777777777773</v>
      </c>
      <c r="L38" s="7">
        <f>20/M37</f>
        <v>8.000000000000004</v>
      </c>
      <c r="M38" s="106"/>
      <c r="N38" s="106"/>
      <c r="O38" s="80"/>
      <c r="P38" s="109"/>
      <c r="Q38" s="106"/>
    </row>
    <row r="39" spans="1:17" ht="13.5">
      <c r="A39" s="124"/>
      <c r="B39" s="125"/>
      <c r="C39" s="125"/>
      <c r="D39" s="125"/>
      <c r="E39" s="125"/>
      <c r="F39" s="125"/>
      <c r="G39" s="126"/>
      <c r="H39" s="9">
        <v>0.3333333333333333</v>
      </c>
      <c r="I39" s="117"/>
      <c r="J39" s="106"/>
      <c r="K39" s="10">
        <v>0.4861111111111111</v>
      </c>
      <c r="L39" s="133" t="s">
        <v>52</v>
      </c>
      <c r="M39" s="106"/>
      <c r="N39" s="106"/>
      <c r="O39" s="80"/>
      <c r="P39" s="109"/>
      <c r="Q39" s="106"/>
    </row>
    <row r="40" spans="1:17" ht="14.25" thickBot="1">
      <c r="A40" s="127"/>
      <c r="B40" s="128"/>
      <c r="C40" s="128"/>
      <c r="D40" s="128"/>
      <c r="E40" s="128"/>
      <c r="F40" s="128"/>
      <c r="G40" s="129"/>
      <c r="H40" s="2">
        <f>H39-H38</f>
        <v>0.01388888888888884</v>
      </c>
      <c r="I40" s="118"/>
      <c r="J40" s="107"/>
      <c r="K40" s="2">
        <f>K39-K38</f>
        <v>0.02083333333333337</v>
      </c>
      <c r="L40" s="134"/>
      <c r="M40" s="107"/>
      <c r="N40" s="107"/>
      <c r="O40" s="91"/>
      <c r="P40" s="110"/>
      <c r="Q40" s="107"/>
    </row>
    <row r="41" spans="1:17" ht="13.5">
      <c r="A41" s="121" t="s">
        <v>51</v>
      </c>
      <c r="B41" s="122"/>
      <c r="C41" s="122"/>
      <c r="D41" s="122"/>
      <c r="E41" s="122"/>
      <c r="F41" s="122"/>
      <c r="G41" s="123"/>
      <c r="H41" s="3">
        <v>0.22916666666666666</v>
      </c>
      <c r="I41" s="4">
        <f>H43-H41</f>
        <v>0.06250000000000003</v>
      </c>
      <c r="J41" s="105">
        <f>I41/"01:00:00"</f>
        <v>1.5000000000000007</v>
      </c>
      <c r="K41" s="5">
        <f>H43+TIME(0,40,0)</f>
        <v>0.3194444444444445</v>
      </c>
      <c r="L41" s="4">
        <f>K42-K41</f>
        <v>0.062499999999999944</v>
      </c>
      <c r="M41" s="105">
        <f>L41/"01:00:00"</f>
        <v>1.4999999999999987</v>
      </c>
      <c r="N41" s="105" t="e">
        <f>#REF!/"01:00:00"</f>
        <v>#REF!</v>
      </c>
      <c r="O41" s="79">
        <f>I41+L41</f>
        <v>0.12499999999999997</v>
      </c>
      <c r="P41" s="108">
        <f>40/Q41</f>
        <v>13.333333333333336</v>
      </c>
      <c r="Q41" s="105">
        <f>O41/"01:00:00"</f>
        <v>2.9999999999999996</v>
      </c>
    </row>
    <row r="42" spans="1:17" ht="13.5">
      <c r="A42" s="124"/>
      <c r="B42" s="125"/>
      <c r="C42" s="125"/>
      <c r="D42" s="125"/>
      <c r="E42" s="125"/>
      <c r="F42" s="125"/>
      <c r="G42" s="126"/>
      <c r="H42" s="6">
        <v>0.2777777777777778</v>
      </c>
      <c r="I42" s="7">
        <f>20/J41</f>
        <v>13.333333333333327</v>
      </c>
      <c r="J42" s="106"/>
      <c r="K42" s="8">
        <v>0.3819444444444444</v>
      </c>
      <c r="L42" s="7">
        <f>20/M41</f>
        <v>13.333333333333345</v>
      </c>
      <c r="M42" s="106"/>
      <c r="N42" s="106"/>
      <c r="O42" s="80"/>
      <c r="P42" s="109"/>
      <c r="Q42" s="106"/>
    </row>
    <row r="43" spans="1:17" ht="13.5">
      <c r="A43" s="124"/>
      <c r="B43" s="125"/>
      <c r="C43" s="125"/>
      <c r="D43" s="125"/>
      <c r="E43" s="125"/>
      <c r="F43" s="125"/>
      <c r="G43" s="126"/>
      <c r="H43" s="9">
        <v>0.2916666666666667</v>
      </c>
      <c r="I43" s="117"/>
      <c r="J43" s="106"/>
      <c r="K43" s="10">
        <v>0.40277777777777773</v>
      </c>
      <c r="L43" s="117"/>
      <c r="M43" s="106"/>
      <c r="N43" s="106"/>
      <c r="O43" s="80"/>
      <c r="P43" s="109"/>
      <c r="Q43" s="106"/>
    </row>
    <row r="44" spans="1:17" ht="14.25" thickBot="1">
      <c r="A44" s="127"/>
      <c r="B44" s="128"/>
      <c r="C44" s="128"/>
      <c r="D44" s="128"/>
      <c r="E44" s="128"/>
      <c r="F44" s="128"/>
      <c r="G44" s="129"/>
      <c r="H44" s="2">
        <f>H43-H42</f>
        <v>0.013888888888888895</v>
      </c>
      <c r="I44" s="118"/>
      <c r="J44" s="107"/>
      <c r="K44" s="2">
        <f>K43-K42</f>
        <v>0.020833333333333315</v>
      </c>
      <c r="L44" s="118"/>
      <c r="M44" s="107"/>
      <c r="N44" s="107"/>
      <c r="O44" s="91"/>
      <c r="P44" s="110"/>
      <c r="Q44" s="107"/>
    </row>
    <row r="45" spans="7:9" ht="13.5">
      <c r="G45" t="s">
        <v>61</v>
      </c>
      <c r="I45" s="47">
        <v>0.027777777777777776</v>
      </c>
    </row>
  </sheetData>
  <sheetProtection/>
  <mergeCells count="164">
    <mergeCell ref="Q25:Q28"/>
    <mergeCell ref="R25:R28"/>
    <mergeCell ref="C26:D27"/>
    <mergeCell ref="E26:F26"/>
    <mergeCell ref="E27:F27"/>
    <mergeCell ref="G27:G28"/>
    <mergeCell ref="I27:I28"/>
    <mergeCell ref="L27:L28"/>
    <mergeCell ref="C28:D28"/>
    <mergeCell ref="M25:M28"/>
    <mergeCell ref="A25:A28"/>
    <mergeCell ref="B25:B28"/>
    <mergeCell ref="C25:D25"/>
    <mergeCell ref="G25:G26"/>
    <mergeCell ref="I15:I16"/>
    <mergeCell ref="L15:L16"/>
    <mergeCell ref="C16:D16"/>
    <mergeCell ref="M13:M16"/>
    <mergeCell ref="A13:A16"/>
    <mergeCell ref="B13:B16"/>
    <mergeCell ref="C13:D13"/>
    <mergeCell ref="G13:G14"/>
    <mergeCell ref="C14:D15"/>
    <mergeCell ref="E14:F14"/>
    <mergeCell ref="E15:F15"/>
    <mergeCell ref="G15:G16"/>
    <mergeCell ref="Q33:Q36"/>
    <mergeCell ref="R33:R36"/>
    <mergeCell ref="C34:D35"/>
    <mergeCell ref="E34:F34"/>
    <mergeCell ref="E35:F35"/>
    <mergeCell ref="G35:G36"/>
    <mergeCell ref="I35:I36"/>
    <mergeCell ref="L35:L36"/>
    <mergeCell ref="C36:D36"/>
    <mergeCell ref="M33:M36"/>
    <mergeCell ref="A33:A36"/>
    <mergeCell ref="B33:B36"/>
    <mergeCell ref="C33:D33"/>
    <mergeCell ref="G33:G34"/>
    <mergeCell ref="M9:M12"/>
    <mergeCell ref="N33:N36"/>
    <mergeCell ref="O33:O36"/>
    <mergeCell ref="P33:P36"/>
    <mergeCell ref="N13:N16"/>
    <mergeCell ref="O13:O16"/>
    <mergeCell ref="P13:P16"/>
    <mergeCell ref="N25:N28"/>
    <mergeCell ref="O25:O28"/>
    <mergeCell ref="P25:P28"/>
    <mergeCell ref="G11:G12"/>
    <mergeCell ref="I11:I12"/>
    <mergeCell ref="L11:L12"/>
    <mergeCell ref="C12:D12"/>
    <mergeCell ref="N9:N12"/>
    <mergeCell ref="O9:O12"/>
    <mergeCell ref="P9:P12"/>
    <mergeCell ref="A9:A12"/>
    <mergeCell ref="B9:B12"/>
    <mergeCell ref="C9:D9"/>
    <mergeCell ref="G9:G10"/>
    <mergeCell ref="C10:D11"/>
    <mergeCell ref="E10:F10"/>
    <mergeCell ref="E11:F11"/>
    <mergeCell ref="A17:A20"/>
    <mergeCell ref="M17:M20"/>
    <mergeCell ref="N17:N20"/>
    <mergeCell ref="B17:B20"/>
    <mergeCell ref="L19:L20"/>
    <mergeCell ref="I19:I20"/>
    <mergeCell ref="C20:D20"/>
    <mergeCell ref="G19:G20"/>
    <mergeCell ref="G17:G18"/>
    <mergeCell ref="E18:F18"/>
    <mergeCell ref="P3:R3"/>
    <mergeCell ref="C17:D17"/>
    <mergeCell ref="C18:D19"/>
    <mergeCell ref="E7:F7"/>
    <mergeCell ref="R4:R8"/>
    <mergeCell ref="H4:I4"/>
    <mergeCell ref="P4:P6"/>
    <mergeCell ref="P7:P8"/>
    <mergeCell ref="L7:L8"/>
    <mergeCell ref="K4:L4"/>
    <mergeCell ref="O4:O6"/>
    <mergeCell ref="R17:R20"/>
    <mergeCell ref="Q17:Q20"/>
    <mergeCell ref="P17:P20"/>
    <mergeCell ref="O17:O20"/>
    <mergeCell ref="O7:O8"/>
    <mergeCell ref="Q9:Q12"/>
    <mergeCell ref="R9:R12"/>
    <mergeCell ref="Q13:Q16"/>
    <mergeCell ref="R13:R16"/>
    <mergeCell ref="A3:O3"/>
    <mergeCell ref="A1:E2"/>
    <mergeCell ref="A4:A8"/>
    <mergeCell ref="B4:B8"/>
    <mergeCell ref="C4:D7"/>
    <mergeCell ref="G4:G7"/>
    <mergeCell ref="C8:D8"/>
    <mergeCell ref="E5:F6"/>
    <mergeCell ref="F2:K2"/>
    <mergeCell ref="I7:I8"/>
    <mergeCell ref="J9:J12"/>
    <mergeCell ref="J33:J36"/>
    <mergeCell ref="J13:J16"/>
    <mergeCell ref="J25:J28"/>
    <mergeCell ref="E19:F19"/>
    <mergeCell ref="I39:I40"/>
    <mergeCell ref="L39:L40"/>
    <mergeCell ref="J37:J40"/>
    <mergeCell ref="G23:G24"/>
    <mergeCell ref="J17:J20"/>
    <mergeCell ref="M37:M40"/>
    <mergeCell ref="N37:N40"/>
    <mergeCell ref="O37:O40"/>
    <mergeCell ref="A37:G40"/>
    <mergeCell ref="A21:A24"/>
    <mergeCell ref="I43:I44"/>
    <mergeCell ref="L43:L44"/>
    <mergeCell ref="J41:J44"/>
    <mergeCell ref="B21:B24"/>
    <mergeCell ref="C21:D21"/>
    <mergeCell ref="G21:G22"/>
    <mergeCell ref="C22:D23"/>
    <mergeCell ref="E22:F22"/>
    <mergeCell ref="E23:F23"/>
    <mergeCell ref="M41:M44"/>
    <mergeCell ref="N41:N44"/>
    <mergeCell ref="O41:O44"/>
    <mergeCell ref="A41:G44"/>
    <mergeCell ref="P41:P44"/>
    <mergeCell ref="Q41:Q44"/>
    <mergeCell ref="P37:P40"/>
    <mergeCell ref="Q37:Q40"/>
    <mergeCell ref="C24:D24"/>
    <mergeCell ref="R21:R24"/>
    <mergeCell ref="I23:I24"/>
    <mergeCell ref="L23:L24"/>
    <mergeCell ref="N21:N24"/>
    <mergeCell ref="O21:O24"/>
    <mergeCell ref="P21:P24"/>
    <mergeCell ref="Q21:Q24"/>
    <mergeCell ref="J21:J24"/>
    <mergeCell ref="M21:M24"/>
    <mergeCell ref="A29:A32"/>
    <mergeCell ref="B29:B32"/>
    <mergeCell ref="C29:D29"/>
    <mergeCell ref="G29:G30"/>
    <mergeCell ref="J29:J32"/>
    <mergeCell ref="M29:M32"/>
    <mergeCell ref="N29:N32"/>
    <mergeCell ref="O29:O32"/>
    <mergeCell ref="P29:P32"/>
    <mergeCell ref="Q29:Q32"/>
    <mergeCell ref="R29:R32"/>
    <mergeCell ref="C30:D31"/>
    <mergeCell ref="E30:F30"/>
    <mergeCell ref="E31:F31"/>
    <mergeCell ref="G31:G32"/>
    <mergeCell ref="I31:I32"/>
    <mergeCell ref="L31:L32"/>
    <mergeCell ref="C32:D32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ignoredErrors>
    <ignoredError sqref="O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2" width="8.625" style="13" hidden="1" customWidth="1"/>
    <col min="13" max="13" width="9.00390625" style="16" customWidth="1"/>
    <col min="14" max="14" width="12.625" style="13" customWidth="1"/>
    <col min="15" max="15" width="0.12890625" style="13" customWidth="1"/>
    <col min="16" max="16" width="12.625" style="13" customWidth="1"/>
    <col min="17" max="16384" width="9.00390625" style="13" customWidth="1"/>
  </cols>
  <sheetData>
    <row r="1" spans="1:13" ht="13.5">
      <c r="A1" s="69" t="s">
        <v>29</v>
      </c>
      <c r="B1" s="69"/>
      <c r="C1" s="69"/>
      <c r="D1" s="69"/>
      <c r="E1" s="69"/>
      <c r="I1" s="13"/>
      <c r="M1" s="13"/>
    </row>
    <row r="2" spans="1:22" ht="14.25">
      <c r="A2" s="69"/>
      <c r="B2" s="69"/>
      <c r="C2" s="69"/>
      <c r="D2" s="69"/>
      <c r="E2" s="69"/>
      <c r="F2" s="144" t="s">
        <v>107</v>
      </c>
      <c r="G2" s="144"/>
      <c r="H2" s="144"/>
      <c r="I2" s="144"/>
      <c r="J2" s="144"/>
      <c r="K2" s="35"/>
      <c r="L2" s="35"/>
      <c r="M2" s="16" t="s">
        <v>73</v>
      </c>
      <c r="N2" s="54">
        <v>100</v>
      </c>
      <c r="O2" s="35"/>
      <c r="P2" s="53" t="s">
        <v>76</v>
      </c>
      <c r="Q2" s="35"/>
      <c r="R2" s="35"/>
      <c r="S2" s="35"/>
      <c r="T2" s="35"/>
      <c r="U2" s="35"/>
      <c r="V2" s="14"/>
    </row>
    <row r="3" spans="1:16" ht="14.25">
      <c r="A3" s="155" t="s">
        <v>100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ht="1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156" t="s">
        <v>105</v>
      </c>
      <c r="O4" s="156"/>
      <c r="P4" s="156"/>
    </row>
    <row r="5" spans="1:16" ht="13.5" customHeight="1">
      <c r="A5" s="95" t="s">
        <v>68</v>
      </c>
      <c r="B5" s="139" t="s">
        <v>7</v>
      </c>
      <c r="C5" s="142" t="s">
        <v>1</v>
      </c>
      <c r="D5" s="143"/>
      <c r="E5" s="40" t="s">
        <v>62</v>
      </c>
      <c r="F5" s="41" t="s">
        <v>63</v>
      </c>
      <c r="G5" s="66" t="s">
        <v>3</v>
      </c>
      <c r="H5" s="18"/>
      <c r="I5" s="60" t="s">
        <v>23</v>
      </c>
      <c r="J5" s="78"/>
      <c r="K5" s="19"/>
      <c r="L5" s="20"/>
      <c r="M5" s="151" t="s">
        <v>4</v>
      </c>
      <c r="N5" s="83" t="s">
        <v>5</v>
      </c>
      <c r="O5" s="21"/>
      <c r="P5" s="83" t="s">
        <v>6</v>
      </c>
    </row>
    <row r="6" spans="1:16" s="14" customFormat="1" ht="14.25" customHeight="1">
      <c r="A6" s="96"/>
      <c r="B6" s="140"/>
      <c r="C6" s="114"/>
      <c r="D6" s="115"/>
      <c r="E6" s="87" t="s">
        <v>2</v>
      </c>
      <c r="F6" s="88"/>
      <c r="G6" s="59"/>
      <c r="H6" s="24"/>
      <c r="I6" s="22" t="s">
        <v>24</v>
      </c>
      <c r="J6" s="23" t="s">
        <v>12</v>
      </c>
      <c r="K6" s="24"/>
      <c r="L6" s="25"/>
      <c r="M6" s="152"/>
      <c r="N6" s="84"/>
      <c r="O6" s="26"/>
      <c r="P6" s="84"/>
    </row>
    <row r="7" spans="1:16" s="14" customFormat="1" ht="13.5">
      <c r="A7" s="96"/>
      <c r="B7" s="140"/>
      <c r="C7" s="114"/>
      <c r="D7" s="115"/>
      <c r="E7" s="87"/>
      <c r="F7" s="88"/>
      <c r="G7" s="59"/>
      <c r="H7" s="24"/>
      <c r="I7" s="22" t="s">
        <v>17</v>
      </c>
      <c r="J7" s="23" t="s">
        <v>13</v>
      </c>
      <c r="K7" s="24"/>
      <c r="L7" s="25"/>
      <c r="M7" s="152"/>
      <c r="N7" s="84"/>
      <c r="O7" s="26"/>
      <c r="P7" s="84"/>
    </row>
    <row r="8" spans="1:16" s="14" customFormat="1" ht="13.5">
      <c r="A8" s="96"/>
      <c r="B8" s="140"/>
      <c r="C8" s="114"/>
      <c r="D8" s="115"/>
      <c r="E8" s="87" t="s">
        <v>43</v>
      </c>
      <c r="F8" s="88"/>
      <c r="G8" s="59"/>
      <c r="H8" s="28"/>
      <c r="I8" s="27" t="s">
        <v>10</v>
      </c>
      <c r="J8" s="89" t="s">
        <v>14</v>
      </c>
      <c r="K8" s="28"/>
      <c r="L8" s="33"/>
      <c r="M8" s="153"/>
      <c r="N8" s="85"/>
      <c r="O8" s="29"/>
      <c r="P8" s="85"/>
    </row>
    <row r="9" spans="1:16" s="14" customFormat="1" ht="14.25" thickBot="1">
      <c r="A9" s="97"/>
      <c r="B9" s="141"/>
      <c r="C9" s="103" t="s">
        <v>42</v>
      </c>
      <c r="D9" s="104"/>
      <c r="E9" s="36" t="s">
        <v>57</v>
      </c>
      <c r="F9" s="37" t="s">
        <v>58</v>
      </c>
      <c r="G9" s="42" t="s">
        <v>59</v>
      </c>
      <c r="H9" s="30"/>
      <c r="I9" s="1" t="s">
        <v>11</v>
      </c>
      <c r="J9" s="90"/>
      <c r="K9" s="30"/>
      <c r="L9" s="31"/>
      <c r="M9" s="154"/>
      <c r="N9" s="86"/>
      <c r="O9" s="32"/>
      <c r="P9" s="86"/>
    </row>
    <row r="10" spans="1:16" s="14" customFormat="1" ht="13.5">
      <c r="A10" s="95">
        <v>1</v>
      </c>
      <c r="B10" s="98">
        <v>21</v>
      </c>
      <c r="C10" s="64"/>
      <c r="D10" s="65"/>
      <c r="E10" s="46">
        <v>54263</v>
      </c>
      <c r="F10" s="43" t="s">
        <v>108</v>
      </c>
      <c r="G10" s="66" t="s">
        <v>30</v>
      </c>
      <c r="H10" s="13"/>
      <c r="I10" s="5">
        <v>0.22916666666666666</v>
      </c>
      <c r="J10" s="4">
        <f>I11-I10</f>
        <v>0.0915162037037037</v>
      </c>
      <c r="K10" s="105">
        <f>J10/"01:00:00"</f>
        <v>2.196388888888889</v>
      </c>
      <c r="L10" s="105" t="e">
        <f>#REF!/"01:00:00"</f>
        <v>#REF!</v>
      </c>
      <c r="M10" s="79">
        <f>J10</f>
        <v>0.0915162037037037</v>
      </c>
      <c r="N10" s="108">
        <f>20/O10</f>
        <v>9.105855571013025</v>
      </c>
      <c r="O10" s="105">
        <f>M10/"01:00:00"</f>
        <v>2.196388888888889</v>
      </c>
      <c r="P10" s="111" t="s">
        <v>187</v>
      </c>
    </row>
    <row r="11" spans="1:16" s="14" customFormat="1" ht="13.5">
      <c r="A11" s="96"/>
      <c r="B11" s="99"/>
      <c r="C11" s="114" t="s">
        <v>162</v>
      </c>
      <c r="D11" s="115"/>
      <c r="E11" s="114" t="s">
        <v>163</v>
      </c>
      <c r="F11" s="115"/>
      <c r="G11" s="59"/>
      <c r="H11" s="13"/>
      <c r="I11" s="8">
        <v>0.32068287037037035</v>
      </c>
      <c r="J11" s="7">
        <f>20/K10</f>
        <v>9.105855571013025</v>
      </c>
      <c r="K11" s="106"/>
      <c r="L11" s="106"/>
      <c r="M11" s="80"/>
      <c r="N11" s="109"/>
      <c r="O11" s="106"/>
      <c r="P11" s="112"/>
    </row>
    <row r="12" spans="1:16" s="14" customFormat="1" ht="13.5">
      <c r="A12" s="96"/>
      <c r="B12" s="99"/>
      <c r="C12" s="114"/>
      <c r="D12" s="115"/>
      <c r="E12" s="114" t="s">
        <v>164</v>
      </c>
      <c r="F12" s="115"/>
      <c r="G12" s="59" t="s">
        <v>31</v>
      </c>
      <c r="H12" s="13"/>
      <c r="I12" s="10">
        <v>0.3354166666666667</v>
      </c>
      <c r="J12" s="117" t="s">
        <v>208</v>
      </c>
      <c r="K12" s="106"/>
      <c r="L12" s="106"/>
      <c r="M12" s="80"/>
      <c r="N12" s="109"/>
      <c r="O12" s="106"/>
      <c r="P12" s="112"/>
    </row>
    <row r="13" spans="1:16" s="14" customFormat="1" ht="14.25" thickBot="1">
      <c r="A13" s="97"/>
      <c r="B13" s="100"/>
      <c r="C13" s="103" t="s">
        <v>165</v>
      </c>
      <c r="D13" s="104"/>
      <c r="E13" s="36" t="s">
        <v>139</v>
      </c>
      <c r="F13" s="37">
        <v>2000</v>
      </c>
      <c r="G13" s="116"/>
      <c r="H13" s="13"/>
      <c r="I13" s="2">
        <f>I12-I11</f>
        <v>0.014733796296296342</v>
      </c>
      <c r="J13" s="118"/>
      <c r="K13" s="107"/>
      <c r="L13" s="107"/>
      <c r="M13" s="91"/>
      <c r="N13" s="110"/>
      <c r="O13" s="107"/>
      <c r="P13" s="113"/>
    </row>
    <row r="14" spans="1:16" ht="13.5">
      <c r="A14" s="121" t="s">
        <v>46</v>
      </c>
      <c r="B14" s="122"/>
      <c r="C14" s="122"/>
      <c r="D14" s="122"/>
      <c r="E14" s="122"/>
      <c r="F14" s="122"/>
      <c r="G14" s="123"/>
      <c r="I14" s="5">
        <v>0.22916666666666666</v>
      </c>
      <c r="J14" s="4">
        <f>I15-I14</f>
        <v>0.12500000000000003</v>
      </c>
      <c r="K14" s="105">
        <f>J14/"01:00:00"</f>
        <v>3.000000000000001</v>
      </c>
      <c r="L14" s="105" t="e">
        <f>#REF!/"01:00:00"</f>
        <v>#REF!</v>
      </c>
      <c r="M14" s="79">
        <f>J14</f>
        <v>0.12500000000000003</v>
      </c>
      <c r="N14" s="108">
        <f>20/O14</f>
        <v>6.666666666666664</v>
      </c>
      <c r="O14" s="130">
        <f>M14/"01:00:00"</f>
        <v>3.000000000000001</v>
      </c>
      <c r="P14" s="34"/>
    </row>
    <row r="15" spans="1:16" ht="13.5">
      <c r="A15" s="124"/>
      <c r="B15" s="125"/>
      <c r="C15" s="125"/>
      <c r="D15" s="125"/>
      <c r="E15" s="125"/>
      <c r="F15" s="125"/>
      <c r="G15" s="126"/>
      <c r="I15" s="52">
        <v>0.3541666666666667</v>
      </c>
      <c r="J15" s="7">
        <f>20/K14</f>
        <v>6.666666666666664</v>
      </c>
      <c r="K15" s="106"/>
      <c r="L15" s="106"/>
      <c r="M15" s="80"/>
      <c r="N15" s="109"/>
      <c r="O15" s="131"/>
      <c r="P15" s="34"/>
    </row>
    <row r="16" spans="1:16" ht="13.5">
      <c r="A16" s="124"/>
      <c r="B16" s="125"/>
      <c r="C16" s="125"/>
      <c r="D16" s="125"/>
      <c r="E16" s="125"/>
      <c r="F16" s="125"/>
      <c r="G16" s="126"/>
      <c r="I16" s="10">
        <v>0.375</v>
      </c>
      <c r="J16" s="133" t="s">
        <v>52</v>
      </c>
      <c r="K16" s="106"/>
      <c r="L16" s="106"/>
      <c r="M16" s="80"/>
      <c r="N16" s="109"/>
      <c r="O16" s="131"/>
      <c r="P16" s="34"/>
    </row>
    <row r="17" spans="1:16" ht="14.25" thickBot="1">
      <c r="A17" s="127"/>
      <c r="B17" s="128"/>
      <c r="C17" s="128"/>
      <c r="D17" s="128"/>
      <c r="E17" s="128"/>
      <c r="F17" s="128"/>
      <c r="G17" s="129"/>
      <c r="I17" s="2">
        <f>I16-I15</f>
        <v>0.020833333333333315</v>
      </c>
      <c r="J17" s="134"/>
      <c r="K17" s="107"/>
      <c r="L17" s="107"/>
      <c r="M17" s="91"/>
      <c r="N17" s="110"/>
      <c r="O17" s="132"/>
      <c r="P17" s="34"/>
    </row>
    <row r="18" spans="1:16" ht="13.5">
      <c r="A18" s="121" t="s">
        <v>69</v>
      </c>
      <c r="B18" s="122"/>
      <c r="C18" s="122"/>
      <c r="D18" s="122"/>
      <c r="E18" s="122"/>
      <c r="F18" s="122"/>
      <c r="G18" s="123"/>
      <c r="I18" s="5">
        <v>0.22916666666666666</v>
      </c>
      <c r="J18" s="4">
        <f>I19-I18</f>
        <v>0.08333333333333334</v>
      </c>
      <c r="K18" s="105">
        <f>J18/"01:00:00"</f>
        <v>2.0000000000000004</v>
      </c>
      <c r="L18" s="105" t="e">
        <f>#REF!/"01:00:00"</f>
        <v>#REF!</v>
      </c>
      <c r="M18" s="79">
        <f>J18</f>
        <v>0.08333333333333334</v>
      </c>
      <c r="N18" s="108">
        <f>20/O18</f>
        <v>9.999999999999998</v>
      </c>
      <c r="O18" s="130">
        <f>M18/"01:00:00"</f>
        <v>2.0000000000000004</v>
      </c>
      <c r="P18" s="34"/>
    </row>
    <row r="19" spans="1:16" ht="13.5">
      <c r="A19" s="124"/>
      <c r="B19" s="125"/>
      <c r="C19" s="125"/>
      <c r="D19" s="125"/>
      <c r="E19" s="125"/>
      <c r="F19" s="125"/>
      <c r="G19" s="126"/>
      <c r="I19" s="52">
        <v>0.3125</v>
      </c>
      <c r="J19" s="7">
        <f>20/K18</f>
        <v>9.999999999999998</v>
      </c>
      <c r="K19" s="106"/>
      <c r="L19" s="106"/>
      <c r="M19" s="80"/>
      <c r="N19" s="109"/>
      <c r="O19" s="131"/>
      <c r="P19" s="34"/>
    </row>
    <row r="20" spans="1:16" ht="13.5">
      <c r="A20" s="124"/>
      <c r="B20" s="125"/>
      <c r="C20" s="125"/>
      <c r="D20" s="125"/>
      <c r="E20" s="125"/>
      <c r="F20" s="125"/>
      <c r="G20" s="126"/>
      <c r="I20" s="10">
        <v>0.375</v>
      </c>
      <c r="J20" s="117"/>
      <c r="K20" s="106"/>
      <c r="L20" s="106"/>
      <c r="M20" s="80"/>
      <c r="N20" s="109"/>
      <c r="O20" s="131"/>
      <c r="P20" s="34"/>
    </row>
    <row r="21" spans="1:16" ht="14.25" thickBot="1">
      <c r="A21" s="127"/>
      <c r="B21" s="128"/>
      <c r="C21" s="128"/>
      <c r="D21" s="128"/>
      <c r="E21" s="128"/>
      <c r="F21" s="128"/>
      <c r="G21" s="129"/>
      <c r="I21" s="2">
        <f>I20-I19</f>
        <v>0.0625</v>
      </c>
      <c r="J21" s="118"/>
      <c r="K21" s="107"/>
      <c r="L21" s="107"/>
      <c r="M21" s="91"/>
      <c r="N21" s="110"/>
      <c r="O21" s="132"/>
      <c r="P21" s="34"/>
    </row>
  </sheetData>
  <sheetProtection/>
  <mergeCells count="46">
    <mergeCell ref="A18:G21"/>
    <mergeCell ref="A14:G17"/>
    <mergeCell ref="B10:B13"/>
    <mergeCell ref="C13:D13"/>
    <mergeCell ref="A10:A13"/>
    <mergeCell ref="G10:G11"/>
    <mergeCell ref="G12:G13"/>
    <mergeCell ref="C10:D10"/>
    <mergeCell ref="C11:D12"/>
    <mergeCell ref="E11:F11"/>
    <mergeCell ref="N10:N13"/>
    <mergeCell ref="P10:P13"/>
    <mergeCell ref="K10:K13"/>
    <mergeCell ref="O10:O13"/>
    <mergeCell ref="J12:J13"/>
    <mergeCell ref="M10:M13"/>
    <mergeCell ref="L10:L13"/>
    <mergeCell ref="E12:F12"/>
    <mergeCell ref="A1:E2"/>
    <mergeCell ref="F2:J2"/>
    <mergeCell ref="I5:J5"/>
    <mergeCell ref="M5:M9"/>
    <mergeCell ref="J8:J9"/>
    <mergeCell ref="G5:G8"/>
    <mergeCell ref="E6:F7"/>
    <mergeCell ref="A3:P3"/>
    <mergeCell ref="N4:P4"/>
    <mergeCell ref="P5:P9"/>
    <mergeCell ref="A5:A9"/>
    <mergeCell ref="B5:B9"/>
    <mergeCell ref="C5:D8"/>
    <mergeCell ref="C9:D9"/>
    <mergeCell ref="N5:N9"/>
    <mergeCell ref="E8:F8"/>
    <mergeCell ref="O18:O21"/>
    <mergeCell ref="J20:J21"/>
    <mergeCell ref="K18:K21"/>
    <mergeCell ref="L18:L21"/>
    <mergeCell ref="M18:M21"/>
    <mergeCell ref="N18:N21"/>
    <mergeCell ref="O14:O17"/>
    <mergeCell ref="J16:J17"/>
    <mergeCell ref="K14:K17"/>
    <mergeCell ref="L14:L17"/>
    <mergeCell ref="M14:M17"/>
    <mergeCell ref="N14:N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484</cp:lastModifiedBy>
  <cp:lastPrinted>2015-05-17T05:21:02Z</cp:lastPrinted>
  <dcterms:created xsi:type="dcterms:W3CDTF">2007-07-24T02:59:00Z</dcterms:created>
  <dcterms:modified xsi:type="dcterms:W3CDTF">2015-05-21T03:58:57Z</dcterms:modified>
  <cp:category/>
  <cp:version/>
  <cp:contentType/>
  <cp:contentStatus/>
</cp:coreProperties>
</file>