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2☆120km(FEI)" sheetId="1" r:id="rId1"/>
    <sheet name="80km(JEF) " sheetId="2" r:id="rId2"/>
    <sheet name="60km" sheetId="3" r:id="rId3"/>
    <sheet name="40km" sheetId="4" r:id="rId4"/>
    <sheet name="20km" sheetId="5" r:id="rId5"/>
  </sheets>
  <definedNames>
    <definedName name="_xlnm.Print_Area" localSheetId="0">'2☆120km(FEI)'!$A$1:$AB$37</definedName>
    <definedName name="_xlnm.Print_Area" localSheetId="4">'20km'!$A$1:$P$29</definedName>
  </definedNames>
  <calcPr fullCalcOnLoad="1"/>
</workbook>
</file>

<file path=xl/sharedStrings.xml><?xml version="1.0" encoding="utf-8"?>
<sst xmlns="http://schemas.openxmlformats.org/spreadsheetml/2006/main" count="518" uniqueCount="302">
  <si>
    <t>出番</t>
  </si>
  <si>
    <t>選手名</t>
  </si>
  <si>
    <t>馬名</t>
  </si>
  <si>
    <t>所属</t>
  </si>
  <si>
    <t>全走行時間</t>
  </si>
  <si>
    <t>全平均時速</t>
  </si>
  <si>
    <t>結果</t>
  </si>
  <si>
    <t>FEI公認種目</t>
  </si>
  <si>
    <t>ゼッケン馬No</t>
  </si>
  <si>
    <t>Start T</t>
  </si>
  <si>
    <t>Arrival T</t>
  </si>
  <si>
    <t>In T</t>
  </si>
  <si>
    <t>Recovery T</t>
  </si>
  <si>
    <t>Ride T</t>
  </si>
  <si>
    <t>Speed</t>
  </si>
  <si>
    <t>Puls</t>
  </si>
  <si>
    <t>Out T</t>
  </si>
  <si>
    <t>Finish T</t>
  </si>
  <si>
    <t>Total</t>
  </si>
  <si>
    <t>Time</t>
  </si>
  <si>
    <t>Average</t>
  </si>
  <si>
    <t>KM/HR</t>
  </si>
  <si>
    <t>Rank</t>
  </si>
  <si>
    <t>１Leg２０ｋｍ</t>
  </si>
  <si>
    <t>Start T</t>
  </si>
  <si>
    <t>JEF公認種目</t>
  </si>
  <si>
    <t>８０ｋｍ競技</t>
  </si>
  <si>
    <t>６０ｋｍトレーニングライド</t>
  </si>
  <si>
    <t>４０ｋｍトレーニングライド</t>
  </si>
  <si>
    <t>２０ｋｍトレーニングライド</t>
  </si>
  <si>
    <t>ｱﾗﾋﾞｱﾝHR</t>
  </si>
  <si>
    <t>Arabian HR</t>
  </si>
  <si>
    <t>Gelding</t>
  </si>
  <si>
    <t>Mare</t>
  </si>
  <si>
    <t>Total</t>
  </si>
  <si>
    <t>Average</t>
  </si>
  <si>
    <t>Rank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</si>
  <si>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</si>
  <si>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</si>
  <si>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</si>
  <si>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</si>
  <si>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</si>
  <si>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</si>
  <si>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</si>
  <si>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</si>
  <si>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</si>
  <si>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</si>
  <si>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</si>
  <si>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</si>
  <si>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１Leg２８ｋｍ</t>
  </si>
  <si>
    <t>平均時速１０．９km/h、制限時間５時間３０分：ノービス最速タイム(参考)</t>
  </si>
  <si>
    <t>平均時速６．７km/h、制限時間３時間：最低タイム(参考)</t>
  </si>
  <si>
    <t>小森　洋子</t>
  </si>
  <si>
    <t>Komori Yoko</t>
  </si>
  <si>
    <t>平均時速8.6km/h、制限時間７時間：最低タイム(参考)</t>
  </si>
  <si>
    <t>平均時速８km/h、制限時間５時間：最低タイム(参考)</t>
  </si>
  <si>
    <t>平均時速１３．３km/h、制限時間３時間：最速タイム(参考)</t>
  </si>
  <si>
    <t>１Leg　２５．５ｋｍ</t>
  </si>
  <si>
    <t>Finish T</t>
  </si>
  <si>
    <t>Cut Off Time</t>
  </si>
  <si>
    <t>山﨑　三季代</t>
  </si>
  <si>
    <t>谷　邦彦</t>
  </si>
  <si>
    <t>勝太郎</t>
  </si>
  <si>
    <t>Arabian HR</t>
  </si>
  <si>
    <t>Gelding</t>
  </si>
  <si>
    <t>ARABIAN</t>
  </si>
  <si>
    <t>佐々木　保</t>
  </si>
  <si>
    <t>Gender</t>
  </si>
  <si>
    <t>Year of Birth</t>
  </si>
  <si>
    <t>Club</t>
  </si>
  <si>
    <t>JEF No</t>
  </si>
  <si>
    <t>Breed</t>
  </si>
  <si>
    <t>Total</t>
  </si>
  <si>
    <t>Average</t>
  </si>
  <si>
    <t>Rank</t>
  </si>
  <si>
    <t>Cut Off Time</t>
  </si>
  <si>
    <r>
      <t>D</t>
    </r>
    <r>
      <rPr>
        <sz val="11"/>
        <rFont val="ＭＳ Ｐゴシック"/>
        <family val="3"/>
      </rPr>
      <t>OSANKO</t>
    </r>
  </si>
  <si>
    <t>強制休止</t>
  </si>
  <si>
    <t>JEF No</t>
  </si>
  <si>
    <t>Breed</t>
  </si>
  <si>
    <t>１Leg３０ｋｍ</t>
  </si>
  <si>
    <t>JEF No</t>
  </si>
  <si>
    <t>Breed</t>
  </si>
  <si>
    <t>立春</t>
  </si>
  <si>
    <t>出番</t>
  </si>
  <si>
    <t>平均時速１０km/h、制限時間２時間：最速タイム(参考)</t>
  </si>
  <si>
    <t>Gelding</t>
  </si>
  <si>
    <t>山田　満</t>
  </si>
  <si>
    <t>Yamada Mitsuru</t>
  </si>
  <si>
    <t>平均時速１０km/h(参考)</t>
  </si>
  <si>
    <r>
      <t>A</t>
    </r>
    <r>
      <rPr>
        <sz val="11"/>
        <rFont val="ＭＳ Ｐゴシック"/>
        <family val="3"/>
      </rPr>
      <t>RABIAN</t>
    </r>
  </si>
  <si>
    <t>八王子RC</t>
  </si>
  <si>
    <t>三木　敬裕</t>
  </si>
  <si>
    <t>スイングメゾンブランシュ</t>
  </si>
  <si>
    <t>SWING MAISON BLANCHE</t>
  </si>
  <si>
    <t>Hachioji RC</t>
  </si>
  <si>
    <t>Miki Takahiro</t>
  </si>
  <si>
    <t>Sasaki Tamotsu</t>
  </si>
  <si>
    <t>CEI２☆１２０ｋｍ競技</t>
  </si>
  <si>
    <t>JPN40036</t>
  </si>
  <si>
    <t>MIX</t>
  </si>
  <si>
    <t>ﾈｲﾃｨﾌﾞV</t>
  </si>
  <si>
    <t>遠藤　乃理子</t>
  </si>
  <si>
    <t>Endo Noriko</t>
  </si>
  <si>
    <t>村井　幸子</t>
  </si>
  <si>
    <t>Murai Sachiko</t>
  </si>
  <si>
    <t>平均時速８．９km/h(参考)</t>
  </si>
  <si>
    <r>
      <t>A</t>
    </r>
    <r>
      <rPr>
        <sz val="11"/>
        <rFont val="ＭＳ Ｐゴシック"/>
        <family val="3"/>
      </rPr>
      <t>RABIAN</t>
    </r>
  </si>
  <si>
    <t>西野　彰記</t>
  </si>
  <si>
    <t>天羽　真一</t>
  </si>
  <si>
    <t>ムーラン</t>
  </si>
  <si>
    <t>Hachioji RC</t>
  </si>
  <si>
    <t>Amaha Shinichi</t>
  </si>
  <si>
    <t>トモエ</t>
  </si>
  <si>
    <t>TOMOE</t>
  </si>
  <si>
    <t>JP MIX</t>
  </si>
  <si>
    <t>２０１５年３月６日(金)～３月７日(土)   伊豆パノラマ･ライド　2015年3月　＆　スター・システム・チャレンジ・カップCEI2☆</t>
  </si>
  <si>
    <t>２０１５年３月６日(金)～３月７日(土)   伊豆パノラマ･ライド　2015年3月　＆　スター・システム・チャレンジ・カップCEI2☆</t>
  </si>
  <si>
    <t>２０１５年３月６日(金)～３月７日(土)   伊豆パノラマ･ライド　2015年3月　＆　スター・システム・チャレンジ・カップCEI2☆</t>
  </si>
  <si>
    <t>制限時間：１２時間（２１：０５)</t>
  </si>
  <si>
    <t>KATSUTARO</t>
  </si>
  <si>
    <t>Native V</t>
  </si>
  <si>
    <t>Tani Kunihiko</t>
  </si>
  <si>
    <t>Gelding</t>
  </si>
  <si>
    <t>104AY98</t>
  </si>
  <si>
    <t>ARABIAN</t>
  </si>
  <si>
    <t>ｱﾗﾋﾞｱﾝHR</t>
  </si>
  <si>
    <t>シスコ</t>
  </si>
  <si>
    <t>CP TASK FORCE</t>
  </si>
  <si>
    <r>
      <t>1</t>
    </r>
    <r>
      <rPr>
        <sz val="11"/>
        <rFont val="ＭＳ Ｐゴシック"/>
        <family val="3"/>
      </rPr>
      <t>04OU63</t>
    </r>
  </si>
  <si>
    <t>ムーンライト</t>
  </si>
  <si>
    <t>MOONLIGHT</t>
  </si>
  <si>
    <t>Arabian HR</t>
  </si>
  <si>
    <t>Yamazaki Mikiyo</t>
  </si>
  <si>
    <t>Gelding</t>
  </si>
  <si>
    <t>103BI17</t>
  </si>
  <si>
    <t>ARABIAN</t>
  </si>
  <si>
    <t>ｱﾗﾋﾞｱﾝHR</t>
  </si>
  <si>
    <t>ディアゴ</t>
  </si>
  <si>
    <t>WT DIEGO</t>
  </si>
  <si>
    <t xml:space="preserve">JPN40026 </t>
  </si>
  <si>
    <t>アズ</t>
  </si>
  <si>
    <t xml:space="preserve">AZTRAL ATTRAKSHON </t>
  </si>
  <si>
    <t>JPN40078</t>
  </si>
  <si>
    <t>ケースター</t>
  </si>
  <si>
    <t>K STAR</t>
  </si>
  <si>
    <t>審判長：Jane Huff</t>
  </si>
  <si>
    <t>審判長：柳沢　信</t>
  </si>
  <si>
    <t>審判長：柳沢　信</t>
  </si>
  <si>
    <t>審判長：柳沢　信</t>
  </si>
  <si>
    <t>バンディット</t>
  </si>
  <si>
    <t>JESTA BANDETTOBEY</t>
  </si>
  <si>
    <t>水野　史郎</t>
  </si>
  <si>
    <t>若葉</t>
  </si>
  <si>
    <t>WAKABA</t>
  </si>
  <si>
    <t>Mizuno　Shirou</t>
  </si>
  <si>
    <t>杉山　純子</t>
  </si>
  <si>
    <t>姫桜</t>
  </si>
  <si>
    <t>HIMEZAKURA</t>
  </si>
  <si>
    <t>Arabian HR</t>
  </si>
  <si>
    <t>Sugiyama　Junko</t>
  </si>
  <si>
    <t>Mare</t>
  </si>
  <si>
    <t>制限時間：９時間（１７：００）</t>
  </si>
  <si>
    <t>％</t>
  </si>
  <si>
    <t>完走率：</t>
  </si>
  <si>
    <t>％</t>
  </si>
  <si>
    <t>蓮見　清一</t>
  </si>
  <si>
    <t>カリーム</t>
  </si>
  <si>
    <t>KAREEM PJ</t>
  </si>
  <si>
    <t>Arabian HR</t>
  </si>
  <si>
    <t>Hasumi Seiichi</t>
  </si>
  <si>
    <r>
      <t>A</t>
    </r>
    <r>
      <rPr>
        <sz val="11"/>
        <rFont val="ＭＳ Ｐゴシック"/>
        <family val="3"/>
      </rPr>
      <t>RABIAN</t>
    </r>
  </si>
  <si>
    <t>ｱﾗﾋﾞｱﾝHR</t>
  </si>
  <si>
    <t>永島　みのり</t>
  </si>
  <si>
    <t>ルイサンAHR</t>
  </si>
  <si>
    <t>NOSLO'S LOUIE SON</t>
  </si>
  <si>
    <t>Arabian HR</t>
  </si>
  <si>
    <t>Nagashima Minori</t>
  </si>
  <si>
    <t>Gelding</t>
  </si>
  <si>
    <t>ARABIAN</t>
  </si>
  <si>
    <t>ｱﾗﾋﾞｱﾝHR</t>
  </si>
  <si>
    <t>小野　裕史</t>
  </si>
  <si>
    <t>ティッカーテープ</t>
  </si>
  <si>
    <t>TYCKER TAPE</t>
  </si>
  <si>
    <t>Ono Hirofumi</t>
  </si>
  <si>
    <t>岡畠　幸穂</t>
  </si>
  <si>
    <t>コリン</t>
  </si>
  <si>
    <t>KORIN</t>
  </si>
  <si>
    <t>Arabian HR</t>
  </si>
  <si>
    <t>Okahata Yukiho</t>
  </si>
  <si>
    <t>Mare</t>
  </si>
  <si>
    <t>制限時間：7時間（１４：２５）　ノービス　5時間３０分～7時間（１２：５５～１４：２５）</t>
  </si>
  <si>
    <t>Novice</t>
  </si>
  <si>
    <t>三木　実穂</t>
  </si>
  <si>
    <t>マリンボーイ</t>
  </si>
  <si>
    <t>MARINE　BOY</t>
  </si>
  <si>
    <t>Hachioji RC</t>
  </si>
  <si>
    <t>Miki Miho</t>
  </si>
  <si>
    <t>JP MIX</t>
  </si>
  <si>
    <t>鈴のハヤブサ</t>
  </si>
  <si>
    <t>Moulin</t>
  </si>
  <si>
    <t>ＤＯＳＡＮＫＯ</t>
  </si>
  <si>
    <t>中村　雅</t>
  </si>
  <si>
    <t>中條　天</t>
  </si>
  <si>
    <t>ラーング・ヤノス</t>
  </si>
  <si>
    <t>LANG・JANOS</t>
  </si>
  <si>
    <t>Arabian HR</t>
  </si>
  <si>
    <t>Chujo　Ten</t>
  </si>
  <si>
    <t>Stalｌion</t>
  </si>
  <si>
    <t>ARABIAN</t>
  </si>
  <si>
    <t>ｱﾗﾋﾞｱﾝHR</t>
  </si>
  <si>
    <t>佐藤　信次</t>
  </si>
  <si>
    <t>ゾルタン</t>
  </si>
  <si>
    <t>ZOLTAAN</t>
  </si>
  <si>
    <t>Sato Shinji</t>
  </si>
  <si>
    <t>Gelding</t>
  </si>
  <si>
    <t>DOSANKO</t>
  </si>
  <si>
    <t>SUZUNOHAYABUSA</t>
  </si>
  <si>
    <t>Hachioji RC</t>
  </si>
  <si>
    <t>Nishino Akinori</t>
  </si>
  <si>
    <t>Gelding</t>
  </si>
  <si>
    <t>THOROUGH</t>
  </si>
  <si>
    <t>RISSHUN</t>
  </si>
  <si>
    <t>Arabian HR</t>
  </si>
  <si>
    <t>Nakamura　Masashi</t>
  </si>
  <si>
    <t>Mare</t>
  </si>
  <si>
    <r>
      <t>Shagya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Arab</t>
    </r>
  </si>
  <si>
    <t>ｱﾗﾋﾞｱﾝHR</t>
  </si>
  <si>
    <t>制限時間：３時間～５時間（１０：４０～１２：４０)</t>
  </si>
  <si>
    <t>％</t>
  </si>
  <si>
    <t>名倉　千果</t>
  </si>
  <si>
    <t>ブレーブキッド</t>
  </si>
  <si>
    <t>BRAVE KID</t>
  </si>
  <si>
    <t>Nagura Chika</t>
  </si>
  <si>
    <t>宗形　郁夫</t>
  </si>
  <si>
    <t>イチロー</t>
  </si>
  <si>
    <t>ICHIRO</t>
  </si>
  <si>
    <t>Native V</t>
  </si>
  <si>
    <t>Munakata Ikuo</t>
  </si>
  <si>
    <t>Gelding</t>
  </si>
  <si>
    <t>TROTTER</t>
  </si>
  <si>
    <t>ﾈｲﾃｨﾌﾞV</t>
  </si>
  <si>
    <t>木本　裕子</t>
  </si>
  <si>
    <t>ユルリ</t>
  </si>
  <si>
    <t>YURURI</t>
  </si>
  <si>
    <t>Native V</t>
  </si>
  <si>
    <t>Kimoto Yuko</t>
  </si>
  <si>
    <t>制限時間：２時間～３時間（９：００～１０：００)</t>
  </si>
  <si>
    <t>％</t>
  </si>
  <si>
    <r>
      <t>２Leg　２４ｋｍ</t>
    </r>
    <r>
      <rPr>
        <sz val="11"/>
        <rFont val="ＭＳ Ｐゴシック"/>
        <family val="3"/>
      </rPr>
      <t>(49.5km)</t>
    </r>
  </si>
  <si>
    <t>３Leg　２５．５ｋｍ(75km)</t>
  </si>
  <si>
    <t>４Leg　２４ｋｍ(99km)</t>
  </si>
  <si>
    <t>５Leg　２１ｋｍ(120km)</t>
  </si>
  <si>
    <t>２Leg２８ｋｍ(56km)</t>
  </si>
  <si>
    <t>３Leg２４ｋｍ(80km)</t>
  </si>
  <si>
    <t>２Leg２０ｋｍ(40km)</t>
  </si>
  <si>
    <t>棄権</t>
  </si>
  <si>
    <t>棄権</t>
  </si>
  <si>
    <t>完走</t>
  </si>
  <si>
    <t>２Leg３０ｋｍ(60km)</t>
  </si>
  <si>
    <t>完走</t>
  </si>
  <si>
    <t>56/52</t>
  </si>
  <si>
    <t>52/52</t>
  </si>
  <si>
    <t>52/48</t>
  </si>
  <si>
    <t>44/44</t>
  </si>
  <si>
    <t>56/48</t>
  </si>
  <si>
    <t>48/48</t>
  </si>
  <si>
    <t>44/40</t>
  </si>
  <si>
    <t>56/56</t>
  </si>
  <si>
    <t>52/52</t>
  </si>
  <si>
    <t>64/68</t>
  </si>
  <si>
    <t>56/60</t>
  </si>
  <si>
    <t>44/44</t>
  </si>
  <si>
    <t>40/36</t>
  </si>
  <si>
    <t>56/52</t>
  </si>
  <si>
    <t>60/56</t>
  </si>
  <si>
    <t>60/52</t>
  </si>
  <si>
    <t>56/56</t>
  </si>
  <si>
    <t>60/52</t>
  </si>
  <si>
    <t>52/52</t>
  </si>
  <si>
    <t>60/56</t>
  </si>
  <si>
    <t>52/48</t>
  </si>
  <si>
    <t>46/42</t>
  </si>
  <si>
    <t>56/52</t>
  </si>
  <si>
    <t>60/60</t>
  </si>
  <si>
    <t>56/60</t>
  </si>
  <si>
    <t>52/52</t>
  </si>
  <si>
    <t>48/52</t>
  </si>
  <si>
    <t>60/64</t>
  </si>
  <si>
    <t>優勝</t>
  </si>
  <si>
    <t>跛行失権</t>
  </si>
  <si>
    <t>60/68</t>
  </si>
  <si>
    <t>64/60</t>
  </si>
  <si>
    <t>52/56</t>
  </si>
  <si>
    <t>跛行失権</t>
  </si>
  <si>
    <t>64/64</t>
  </si>
  <si>
    <t>60/68</t>
  </si>
  <si>
    <t>2位</t>
  </si>
  <si>
    <t>3位</t>
  </si>
  <si>
    <t>4位</t>
  </si>
  <si>
    <t>優勝 BC</t>
  </si>
  <si>
    <t>匿名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</si>
</sst>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21" fontId="0" fillId="0" borderId="11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 shrinkToFit="1"/>
    </xf>
    <xf numFmtId="21" fontId="20" fillId="17" borderId="14" xfId="0" applyNumberFormat="1" applyFont="1" applyFill="1" applyBorder="1" applyAlignment="1">
      <alignment horizontal="righ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23" fillId="0" borderId="33" xfId="0" applyFont="1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21" fontId="0" fillId="0" borderId="0" xfId="0" applyNumberFormat="1" applyFill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38" fontId="0" fillId="0" borderId="0" xfId="49" applyFill="1" applyAlignment="1">
      <alignment horizontal="center" vertical="center" shrinkToFit="1"/>
    </xf>
    <xf numFmtId="46" fontId="0" fillId="0" borderId="36" xfId="0" applyNumberFormat="1" applyFill="1" applyBorder="1" applyAlignment="1">
      <alignment horizontal="center" vertical="center" shrinkToFit="1"/>
    </xf>
    <xf numFmtId="46" fontId="0" fillId="0" borderId="37" xfId="0" applyNumberFormat="1" applyFill="1" applyBorder="1" applyAlignment="1">
      <alignment horizontal="center" vertical="center" shrinkToFit="1"/>
    </xf>
    <xf numFmtId="0" fontId="20" fillId="17" borderId="38" xfId="0" applyNumberFormat="1" applyFont="1" applyFill="1" applyBorder="1" applyAlignment="1">
      <alignment horizontal="center" vertical="center" shrinkToFit="1"/>
    </xf>
    <xf numFmtId="0" fontId="20" fillId="17" borderId="39" xfId="0" applyNumberFormat="1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76" fontId="0" fillId="0" borderId="43" xfId="0" applyNumberFormat="1" applyFill="1" applyBorder="1" applyAlignment="1">
      <alignment horizontal="center" vertical="center" shrinkToFit="1"/>
    </xf>
    <xf numFmtId="176" fontId="0" fillId="0" borderId="44" xfId="0" applyNumberFormat="1" applyFill="1" applyBorder="1" applyAlignment="1">
      <alignment horizontal="center" vertical="center" shrinkToFit="1"/>
    </xf>
    <xf numFmtId="176" fontId="0" fillId="0" borderId="39" xfId="0" applyNumberFormat="1" applyFill="1" applyBorder="1" applyAlignment="1">
      <alignment horizontal="center" vertical="center" shrinkToFit="1"/>
    </xf>
    <xf numFmtId="46" fontId="0" fillId="0" borderId="45" xfId="0" applyNumberFormat="1" applyFill="1" applyBorder="1" applyAlignment="1">
      <alignment horizontal="center" vertical="center" shrinkToFit="1"/>
    </xf>
    <xf numFmtId="46" fontId="0" fillId="0" borderId="46" xfId="0" applyNumberFormat="1" applyFill="1" applyBorder="1" applyAlignment="1">
      <alignment horizontal="center" vertical="center" shrinkToFit="1"/>
    </xf>
    <xf numFmtId="46" fontId="0" fillId="0" borderId="47" xfId="0" applyNumberForma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wrapText="1" shrinkToFit="1"/>
    </xf>
    <xf numFmtId="0" fontId="0" fillId="0" borderId="49" xfId="0" applyFill="1" applyBorder="1" applyAlignment="1">
      <alignment horizontal="center" vertical="center" wrapText="1" shrinkToFit="1"/>
    </xf>
    <xf numFmtId="0" fontId="0" fillId="0" borderId="50" xfId="0" applyFill="1" applyBorder="1" applyAlignment="1">
      <alignment horizontal="center" vertical="center" wrapText="1" shrinkToFit="1"/>
    </xf>
    <xf numFmtId="46" fontId="0" fillId="0" borderId="38" xfId="0" applyNumberFormat="1" applyFill="1" applyBorder="1" applyAlignment="1">
      <alignment horizontal="center" vertical="center" shrinkToFit="1"/>
    </xf>
    <xf numFmtId="0" fontId="0" fillId="0" borderId="39" xfId="0" applyNumberFormat="1" applyFill="1" applyBorder="1" applyAlignment="1">
      <alignment horizontal="center" vertical="center" shrinkToFit="1"/>
    </xf>
    <xf numFmtId="0" fontId="0" fillId="0" borderId="38" xfId="0" applyNumberFormat="1" applyFill="1" applyBorder="1" applyAlignment="1">
      <alignment horizontal="center" vertical="center" shrinkToFit="1"/>
    </xf>
    <xf numFmtId="21" fontId="0" fillId="0" borderId="51" xfId="0" applyNumberFormat="1" applyFill="1" applyBorder="1" applyAlignment="1">
      <alignment horizontal="center" vertical="center" shrinkToFit="1"/>
    </xf>
    <xf numFmtId="21" fontId="0" fillId="0" borderId="52" xfId="0" applyNumberFormat="1" applyFill="1" applyBorder="1" applyAlignment="1">
      <alignment horizontal="center" vertical="center" shrinkToFit="1"/>
    </xf>
    <xf numFmtId="21" fontId="0" fillId="0" borderId="53" xfId="0" applyNumberForma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right" vertical="center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wrapText="1" shrinkToFit="1"/>
    </xf>
    <xf numFmtId="0" fontId="0" fillId="0" borderId="52" xfId="0" applyFill="1" applyBorder="1" applyAlignment="1">
      <alignment horizontal="center" vertical="center" wrapText="1" shrinkToFit="1"/>
    </xf>
    <xf numFmtId="0" fontId="0" fillId="0" borderId="53" xfId="0" applyFill="1" applyBorder="1" applyAlignment="1">
      <alignment horizontal="center" vertical="center" wrapText="1" shrinkToFit="1"/>
    </xf>
    <xf numFmtId="21" fontId="0" fillId="0" borderId="68" xfId="0" applyNumberFormat="1" applyFont="1" applyFill="1" applyBorder="1" applyAlignment="1">
      <alignment horizontal="center" vertical="center" shrinkToFit="1"/>
    </xf>
    <xf numFmtId="21" fontId="0" fillId="0" borderId="69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3" fillId="0" borderId="25" xfId="0" applyFont="1" applyBorder="1" applyAlignment="1">
      <alignment vertical="center" shrinkToFit="1"/>
    </xf>
    <xf numFmtId="0" fontId="0" fillId="0" borderId="59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right" vertical="center"/>
    </xf>
    <xf numFmtId="0" fontId="22" fillId="0" borderId="25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2" fillId="0" borderId="25" xfId="0" applyFont="1" applyBorder="1" applyAlignment="1">
      <alignment vertical="center" shrinkToFit="1"/>
    </xf>
    <xf numFmtId="0" fontId="0" fillId="0" borderId="25" xfId="0" applyFill="1" applyBorder="1" applyAlignment="1">
      <alignment horizontal="right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41</xdr:row>
      <xdr:rowOff>0</xdr:rowOff>
    </xdr:from>
    <xdr:to>
      <xdr:col>7</xdr:col>
      <xdr:colOff>390525</xdr:colOff>
      <xdr:row>41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0153650"/>
          <a:ext cx="4429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142875"/>
          <a:ext cx="44291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workbookViewId="0" topLeftCell="A1">
      <selection activeCell="A1" sqref="A1:E2"/>
    </sheetView>
  </sheetViews>
  <sheetFormatPr defaultColWidth="9.00390625" defaultRowHeight="19.5" customHeight="1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2421875" style="13" hidden="1" customWidth="1"/>
    <col min="11" max="11" width="9.00390625" style="16" customWidth="1"/>
    <col min="12" max="12" width="9.00390625" style="13" customWidth="1"/>
    <col min="13" max="13" width="0.12890625" style="13" hidden="1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9.00390625" style="16" customWidth="1"/>
    <col min="18" max="18" width="8.875" style="13" customWidth="1"/>
    <col min="19" max="19" width="4.125" style="13" hidden="1" customWidth="1"/>
    <col min="20" max="20" width="9.00390625" style="16" customWidth="1"/>
    <col min="21" max="21" width="9.00390625" style="13" customWidth="1"/>
    <col min="22" max="22" width="8.25390625" style="13" hidden="1" customWidth="1"/>
    <col min="23" max="23" width="8.625" style="13" hidden="1" customWidth="1"/>
    <col min="24" max="24" width="3.125" style="13" hidden="1" customWidth="1"/>
    <col min="25" max="25" width="9.00390625" style="16" customWidth="1"/>
    <col min="26" max="26" width="12.625" style="13" customWidth="1"/>
    <col min="27" max="27" width="0.12890625" style="13" hidden="1" customWidth="1"/>
    <col min="28" max="28" width="12.625" style="13" customWidth="1"/>
    <col min="29" max="16384" width="9.00390625" style="13" customWidth="1"/>
  </cols>
  <sheetData>
    <row r="1" spans="1:25" ht="19.5" customHeight="1">
      <c r="A1" s="136" t="s">
        <v>98</v>
      </c>
      <c r="B1" s="136"/>
      <c r="C1" s="136"/>
      <c r="D1" s="136"/>
      <c r="E1" s="136"/>
      <c r="H1" s="13"/>
      <c r="K1" s="13"/>
      <c r="N1" s="13"/>
      <c r="Q1" s="13"/>
      <c r="T1" s="13"/>
      <c r="Y1" s="13"/>
    </row>
    <row r="2" spans="1:25" ht="19.5" customHeight="1">
      <c r="A2" s="136"/>
      <c r="B2" s="136"/>
      <c r="C2" s="136"/>
      <c r="D2" s="136"/>
      <c r="E2" s="136"/>
      <c r="F2" s="137" t="s">
        <v>7</v>
      </c>
      <c r="G2" s="137"/>
      <c r="H2" s="138" t="s">
        <v>119</v>
      </c>
      <c r="I2" s="138"/>
      <c r="J2" s="138"/>
      <c r="K2" s="138"/>
      <c r="L2" s="138"/>
      <c r="M2" s="138"/>
      <c r="N2" s="138"/>
      <c r="O2" s="138"/>
      <c r="P2" s="138"/>
      <c r="Q2" s="138"/>
      <c r="R2" s="138"/>
      <c r="T2" s="62" t="s">
        <v>164</v>
      </c>
      <c r="U2" s="64">
        <v>67</v>
      </c>
      <c r="Y2" s="16" t="s">
        <v>163</v>
      </c>
    </row>
    <row r="3" spans="1:28" ht="19.5" customHeight="1" thickBot="1">
      <c r="A3" s="139" t="s">
        <v>116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35"/>
      <c r="V3" s="35"/>
      <c r="W3" s="41"/>
      <c r="X3" s="42"/>
      <c r="Y3" s="42"/>
      <c r="Z3" s="126" t="s">
        <v>146</v>
      </c>
      <c r="AA3" s="126"/>
      <c r="AB3" s="126"/>
    </row>
    <row r="4" spans="1:28" ht="19.5" customHeight="1">
      <c r="A4" s="127" t="s">
        <v>0</v>
      </c>
      <c r="B4" s="131" t="s">
        <v>8</v>
      </c>
      <c r="C4" s="98" t="s">
        <v>70</v>
      </c>
      <c r="D4" s="99"/>
      <c r="E4" s="48" t="s">
        <v>70</v>
      </c>
      <c r="F4" s="49" t="s">
        <v>71</v>
      </c>
      <c r="G4" s="100" t="s">
        <v>3</v>
      </c>
      <c r="H4" s="134" t="s">
        <v>57</v>
      </c>
      <c r="I4" s="135"/>
      <c r="J4" s="18"/>
      <c r="K4" s="134" t="s">
        <v>249</v>
      </c>
      <c r="L4" s="135"/>
      <c r="M4" s="18"/>
      <c r="N4" s="134" t="s">
        <v>250</v>
      </c>
      <c r="O4" s="135"/>
      <c r="P4" s="18"/>
      <c r="Q4" s="134" t="s">
        <v>251</v>
      </c>
      <c r="R4" s="135"/>
      <c r="S4" s="18"/>
      <c r="T4" s="134" t="s">
        <v>252</v>
      </c>
      <c r="U4" s="135"/>
      <c r="V4" s="18"/>
      <c r="W4" s="19"/>
      <c r="X4" s="20"/>
      <c r="Y4" s="89" t="s">
        <v>72</v>
      </c>
      <c r="Z4" s="119" t="s">
        <v>73</v>
      </c>
      <c r="AA4" s="21"/>
      <c r="AB4" s="121" t="s">
        <v>74</v>
      </c>
    </row>
    <row r="5" spans="1:28" ht="19.5" customHeight="1">
      <c r="A5" s="128"/>
      <c r="B5" s="132"/>
      <c r="C5" s="115" t="s">
        <v>1</v>
      </c>
      <c r="D5" s="116"/>
      <c r="E5" s="115" t="s">
        <v>2</v>
      </c>
      <c r="F5" s="116"/>
      <c r="G5" s="101"/>
      <c r="H5" s="22" t="s">
        <v>37</v>
      </c>
      <c r="I5" s="23" t="s">
        <v>38</v>
      </c>
      <c r="J5" s="24"/>
      <c r="K5" s="22" t="s">
        <v>39</v>
      </c>
      <c r="L5" s="23" t="s">
        <v>38</v>
      </c>
      <c r="M5" s="24"/>
      <c r="N5" s="22" t="s">
        <v>39</v>
      </c>
      <c r="O5" s="23" t="s">
        <v>38</v>
      </c>
      <c r="P5" s="24"/>
      <c r="Q5" s="22" t="s">
        <v>39</v>
      </c>
      <c r="R5" s="23" t="s">
        <v>38</v>
      </c>
      <c r="S5" s="24"/>
      <c r="T5" s="22" t="s">
        <v>39</v>
      </c>
      <c r="U5" s="23" t="s">
        <v>38</v>
      </c>
      <c r="V5" s="24"/>
      <c r="W5" s="24"/>
      <c r="X5" s="25"/>
      <c r="Y5" s="90"/>
      <c r="Z5" s="120"/>
      <c r="AA5" s="26"/>
      <c r="AB5" s="122"/>
    </row>
    <row r="6" spans="1:28" ht="19.5" customHeight="1">
      <c r="A6" s="128"/>
      <c r="B6" s="132"/>
      <c r="C6" s="115"/>
      <c r="D6" s="116"/>
      <c r="E6" s="115"/>
      <c r="F6" s="116"/>
      <c r="G6" s="101"/>
      <c r="H6" s="22" t="s">
        <v>40</v>
      </c>
      <c r="I6" s="23" t="s">
        <v>41</v>
      </c>
      <c r="J6" s="24"/>
      <c r="K6" s="22" t="s">
        <v>40</v>
      </c>
      <c r="L6" s="23" t="s">
        <v>41</v>
      </c>
      <c r="M6" s="24"/>
      <c r="N6" s="22" t="s">
        <v>40</v>
      </c>
      <c r="O6" s="23" t="s">
        <v>41</v>
      </c>
      <c r="P6" s="24"/>
      <c r="Q6" s="22" t="s">
        <v>40</v>
      </c>
      <c r="R6" s="23" t="s">
        <v>41</v>
      </c>
      <c r="S6" s="24"/>
      <c r="T6" s="22" t="s">
        <v>58</v>
      </c>
      <c r="U6" s="23" t="s">
        <v>41</v>
      </c>
      <c r="V6" s="24"/>
      <c r="W6" s="24"/>
      <c r="X6" s="25"/>
      <c r="Y6" s="90"/>
      <c r="Z6" s="120"/>
      <c r="AA6" s="26"/>
      <c r="AB6" s="122"/>
    </row>
    <row r="7" spans="1:28" ht="19.5" customHeight="1">
      <c r="A7" s="129"/>
      <c r="B7" s="132"/>
      <c r="C7" s="115"/>
      <c r="D7" s="116"/>
      <c r="E7" s="115" t="s">
        <v>47</v>
      </c>
      <c r="F7" s="116"/>
      <c r="G7" s="101"/>
      <c r="H7" s="27" t="s">
        <v>42</v>
      </c>
      <c r="I7" s="113" t="s">
        <v>43</v>
      </c>
      <c r="J7" s="28"/>
      <c r="K7" s="27" t="s">
        <v>42</v>
      </c>
      <c r="L7" s="113" t="s">
        <v>43</v>
      </c>
      <c r="M7" s="28"/>
      <c r="N7" s="27" t="s">
        <v>42</v>
      </c>
      <c r="O7" s="113" t="s">
        <v>43</v>
      </c>
      <c r="P7" s="28"/>
      <c r="Q7" s="27" t="s">
        <v>42</v>
      </c>
      <c r="R7" s="113" t="s">
        <v>43</v>
      </c>
      <c r="S7" s="28"/>
      <c r="T7" s="27" t="s">
        <v>42</v>
      </c>
      <c r="U7" s="113" t="s">
        <v>43</v>
      </c>
      <c r="V7" s="28"/>
      <c r="W7" s="28"/>
      <c r="X7" s="33"/>
      <c r="Y7" s="90" t="s">
        <v>44</v>
      </c>
      <c r="Z7" s="120" t="s">
        <v>45</v>
      </c>
      <c r="AA7" s="29"/>
      <c r="AB7" s="123"/>
    </row>
    <row r="8" spans="1:28" ht="19.5" customHeight="1" thickBot="1">
      <c r="A8" s="130"/>
      <c r="B8" s="133"/>
      <c r="C8" s="117" t="s">
        <v>46</v>
      </c>
      <c r="D8" s="118"/>
      <c r="E8" s="37" t="s">
        <v>67</v>
      </c>
      <c r="F8" s="38" t="s">
        <v>68</v>
      </c>
      <c r="G8" s="50" t="s">
        <v>69</v>
      </c>
      <c r="H8" s="1" t="s">
        <v>48</v>
      </c>
      <c r="I8" s="114"/>
      <c r="J8" s="30"/>
      <c r="K8" s="1" t="s">
        <v>48</v>
      </c>
      <c r="L8" s="114"/>
      <c r="M8" s="30"/>
      <c r="N8" s="1" t="s">
        <v>48</v>
      </c>
      <c r="O8" s="114"/>
      <c r="P8" s="30"/>
      <c r="Q8" s="1" t="s">
        <v>48</v>
      </c>
      <c r="R8" s="114"/>
      <c r="S8" s="30"/>
      <c r="T8" s="1" t="s">
        <v>48</v>
      </c>
      <c r="U8" s="114"/>
      <c r="V8" s="30"/>
      <c r="W8" s="30"/>
      <c r="X8" s="31"/>
      <c r="Y8" s="91"/>
      <c r="Z8" s="125"/>
      <c r="AA8" s="32"/>
      <c r="AB8" s="124"/>
    </row>
    <row r="9" spans="1:28" ht="19.5" customHeight="1">
      <c r="A9" s="92">
        <v>1</v>
      </c>
      <c r="B9" s="95">
        <v>3</v>
      </c>
      <c r="C9" s="98">
        <v>10080112</v>
      </c>
      <c r="D9" s="99"/>
      <c r="E9" s="55" t="s">
        <v>129</v>
      </c>
      <c r="F9" s="51" t="s">
        <v>90</v>
      </c>
      <c r="G9" s="100" t="s">
        <v>30</v>
      </c>
      <c r="H9" s="3">
        <v>0.2604166666666667</v>
      </c>
      <c r="I9" s="12">
        <f>H11-H9</f>
        <v>0.08064814814814814</v>
      </c>
      <c r="J9" s="80">
        <f>I9/"01:00:00"</f>
        <v>1.9355555555555553</v>
      </c>
      <c r="K9" s="3">
        <f>H11+TIME(0,40,0)</f>
        <v>0.3688425925925926</v>
      </c>
      <c r="L9" s="4">
        <f>K11-K9</f>
        <v>0.07178240740740738</v>
      </c>
      <c r="M9" s="80">
        <f>L9/"01:00:00"</f>
        <v>1.722777777777777</v>
      </c>
      <c r="N9" s="45">
        <f>K11+TIME(0,40,0)</f>
        <v>0.4684027777777778</v>
      </c>
      <c r="O9" s="4">
        <f>N11-N9</f>
        <v>0.07773148148148151</v>
      </c>
      <c r="P9" s="80">
        <f>O9/"01:00:00"</f>
        <v>1.8655555555555563</v>
      </c>
      <c r="Q9" s="45">
        <f>N11+TIME(0,50,0)</f>
        <v>0.5808564814814815</v>
      </c>
      <c r="R9" s="4">
        <f>Q11-Q9</f>
        <v>0.0832060185185185</v>
      </c>
      <c r="S9" s="80">
        <f>R9/"01:00:00"</f>
        <v>1.996944444444444</v>
      </c>
      <c r="T9" s="45">
        <f>Q11+TIME(0,40,0)</f>
        <v>0.6918402777777778</v>
      </c>
      <c r="U9" s="4">
        <f>T10-T9</f>
        <v>0.06548611111111113</v>
      </c>
      <c r="V9" s="80">
        <f>U9/"01:00:00"</f>
        <v>1.5716666666666672</v>
      </c>
      <c r="W9" s="80" t="e">
        <f>#REF!/"01:00:00"</f>
        <v>#REF!</v>
      </c>
      <c r="X9" s="80" t="e">
        <f>#REF!/"01:00:00"</f>
        <v>#REF!</v>
      </c>
      <c r="Y9" s="89">
        <f>I9+L9+O9+R9+U9</f>
        <v>0.37885416666666666</v>
      </c>
      <c r="Z9" s="77">
        <f>120/AA9</f>
        <v>13.197690404179268</v>
      </c>
      <c r="AA9" s="80">
        <f>Y9/"01:00:00"</f>
        <v>9.092500000000001</v>
      </c>
      <c r="AB9" s="83" t="s">
        <v>300</v>
      </c>
    </row>
    <row r="10" spans="1:28" ht="19.5" customHeight="1">
      <c r="A10" s="93"/>
      <c r="B10" s="96"/>
      <c r="C10" s="102" t="s">
        <v>60</v>
      </c>
      <c r="D10" s="103"/>
      <c r="E10" s="102" t="s">
        <v>130</v>
      </c>
      <c r="F10" s="103"/>
      <c r="G10" s="101"/>
      <c r="H10" s="6">
        <v>0.33590277777777783</v>
      </c>
      <c r="I10" s="7">
        <f>25.5/J9</f>
        <v>13.174512055109073</v>
      </c>
      <c r="J10" s="81"/>
      <c r="K10" s="6">
        <v>0.43583333333333335</v>
      </c>
      <c r="L10" s="7">
        <f>24/M9</f>
        <v>13.930990003224771</v>
      </c>
      <c r="M10" s="81"/>
      <c r="N10" s="8">
        <v>0.5409259259259259</v>
      </c>
      <c r="O10" s="7">
        <f>25.5/P9</f>
        <v>13.668850506253717</v>
      </c>
      <c r="P10" s="81"/>
      <c r="Q10" s="8">
        <v>0.6591666666666667</v>
      </c>
      <c r="R10" s="7">
        <f>24/S9</f>
        <v>12.018361385449996</v>
      </c>
      <c r="S10" s="81"/>
      <c r="T10" s="43">
        <v>0.7573263888888889</v>
      </c>
      <c r="U10" s="7">
        <f>21/V9</f>
        <v>13.36161187698833</v>
      </c>
      <c r="V10" s="81"/>
      <c r="W10" s="81"/>
      <c r="X10" s="81"/>
      <c r="Y10" s="90"/>
      <c r="Z10" s="78"/>
      <c r="AA10" s="81"/>
      <c r="AB10" s="84"/>
    </row>
    <row r="11" spans="1:28" ht="19.5" customHeight="1">
      <c r="A11" s="93"/>
      <c r="B11" s="96"/>
      <c r="C11" s="102"/>
      <c r="D11" s="103"/>
      <c r="E11" s="102" t="s">
        <v>131</v>
      </c>
      <c r="F11" s="103"/>
      <c r="G11" s="101" t="s">
        <v>132</v>
      </c>
      <c r="H11" s="9">
        <v>0.3410648148148148</v>
      </c>
      <c r="I11" s="86" t="s">
        <v>280</v>
      </c>
      <c r="J11" s="81"/>
      <c r="K11" s="9">
        <v>0.440625</v>
      </c>
      <c r="L11" s="88" t="s">
        <v>284</v>
      </c>
      <c r="M11" s="81"/>
      <c r="N11" s="10">
        <v>0.5461342592592593</v>
      </c>
      <c r="O11" s="88" t="s">
        <v>275</v>
      </c>
      <c r="P11" s="81"/>
      <c r="Q11" s="10">
        <v>0.6640625</v>
      </c>
      <c r="R11" s="88" t="s">
        <v>292</v>
      </c>
      <c r="S11" s="81"/>
      <c r="T11" s="44">
        <v>0.7640856481481482</v>
      </c>
      <c r="U11" s="88" t="s">
        <v>295</v>
      </c>
      <c r="V11" s="81"/>
      <c r="W11" s="81"/>
      <c r="X11" s="81"/>
      <c r="Y11" s="90"/>
      <c r="Z11" s="78"/>
      <c r="AA11" s="81"/>
      <c r="AB11" s="84"/>
    </row>
    <row r="12" spans="1:28" ht="19.5" customHeight="1" thickBot="1">
      <c r="A12" s="94"/>
      <c r="B12" s="97"/>
      <c r="C12" s="72" t="s">
        <v>133</v>
      </c>
      <c r="D12" s="73"/>
      <c r="E12" s="37" t="s">
        <v>134</v>
      </c>
      <c r="F12" s="38">
        <v>2007</v>
      </c>
      <c r="G12" s="71"/>
      <c r="H12" s="2">
        <f>H11-H10</f>
        <v>0.005162037037036993</v>
      </c>
      <c r="I12" s="87"/>
      <c r="J12" s="82"/>
      <c r="K12" s="2">
        <f>K11-K10</f>
        <v>0.0047916666666666385</v>
      </c>
      <c r="L12" s="87"/>
      <c r="M12" s="82"/>
      <c r="N12" s="2">
        <f>N11-N10</f>
        <v>0.00520833333333337</v>
      </c>
      <c r="O12" s="87"/>
      <c r="P12" s="82"/>
      <c r="Q12" s="2">
        <f>Q11-Q10</f>
        <v>0.0048958333333333215</v>
      </c>
      <c r="R12" s="87"/>
      <c r="S12" s="82"/>
      <c r="T12" s="2">
        <f>T11-T10</f>
        <v>0.006759259259259243</v>
      </c>
      <c r="U12" s="87"/>
      <c r="V12" s="82"/>
      <c r="W12" s="82"/>
      <c r="X12" s="82"/>
      <c r="Y12" s="91"/>
      <c r="Z12" s="79"/>
      <c r="AA12" s="82"/>
      <c r="AB12" s="85"/>
    </row>
    <row r="13" spans="1:28" ht="19.5" customHeight="1">
      <c r="A13" s="92">
        <v>2</v>
      </c>
      <c r="B13" s="95">
        <v>1</v>
      </c>
      <c r="C13" s="98">
        <v>10035678</v>
      </c>
      <c r="D13" s="99"/>
      <c r="E13" s="53" t="s">
        <v>99</v>
      </c>
      <c r="F13" s="54" t="s">
        <v>100</v>
      </c>
      <c r="G13" s="100" t="s">
        <v>101</v>
      </c>
      <c r="H13" s="3">
        <v>0.2604166666666667</v>
      </c>
      <c r="I13" s="12">
        <f>H15-H13</f>
        <v>0.09237268518518515</v>
      </c>
      <c r="J13" s="80">
        <f>I13/"01:00:00"</f>
        <v>2.2169444444444437</v>
      </c>
      <c r="K13" s="3">
        <f>H15+TIME(0,40,0)</f>
        <v>0.38056712962962963</v>
      </c>
      <c r="L13" s="4">
        <f>K15-K13</f>
        <v>0.08547453703703706</v>
      </c>
      <c r="M13" s="80">
        <f>L13/"01:00:00"</f>
        <v>2.0513888888888894</v>
      </c>
      <c r="N13" s="45">
        <f>K15+TIME(0,40,0)</f>
        <v>0.4938194444444445</v>
      </c>
      <c r="O13" s="4">
        <f>N15-N13</f>
        <v>0.11283564814814806</v>
      </c>
      <c r="P13" s="80">
        <f>O13/"01:00:00"</f>
        <v>2.7080555555555534</v>
      </c>
      <c r="Q13" s="45">
        <f>N15+TIME(0,50,0)</f>
        <v>0.6413773148148147</v>
      </c>
      <c r="R13" s="4">
        <f>Q15-Q13</f>
        <v>0.09114583333333337</v>
      </c>
      <c r="S13" s="80">
        <f>R13/"01:00:00"</f>
        <v>2.187500000000001</v>
      </c>
      <c r="T13" s="45">
        <f>Q15+TIME(0,40,0)</f>
        <v>0.7603009259259259</v>
      </c>
      <c r="U13" s="4">
        <f>T14-T13</f>
        <v>0.07434027777777774</v>
      </c>
      <c r="V13" s="80">
        <f>U13/"01:00:00"</f>
        <v>1.7841666666666658</v>
      </c>
      <c r="W13" s="80" t="e">
        <f>#REF!/"01:00:00"</f>
        <v>#REF!</v>
      </c>
      <c r="X13" s="80" t="e">
        <f>#REF!/"01:00:00"</f>
        <v>#REF!</v>
      </c>
      <c r="Y13" s="89">
        <f>I13+L13+O13+R13+U13</f>
        <v>0.4561689814814814</v>
      </c>
      <c r="Z13" s="77">
        <f>120/AA13</f>
        <v>10.960850480805828</v>
      </c>
      <c r="AA13" s="80">
        <f>Y13/"01:00:00"</f>
        <v>10.948055555555554</v>
      </c>
      <c r="AB13" s="83" t="s">
        <v>297</v>
      </c>
    </row>
    <row r="14" spans="1:28" ht="19.5" customHeight="1">
      <c r="A14" s="93"/>
      <c r="B14" s="96"/>
      <c r="C14" s="102" t="s">
        <v>61</v>
      </c>
      <c r="D14" s="103"/>
      <c r="E14" s="102" t="s">
        <v>62</v>
      </c>
      <c r="F14" s="103"/>
      <c r="G14" s="101"/>
      <c r="H14" s="6">
        <v>0.34728009259259257</v>
      </c>
      <c r="I14" s="7">
        <f>25.5/J13</f>
        <v>11.502318005262502</v>
      </c>
      <c r="J14" s="81"/>
      <c r="K14" s="6">
        <v>0.4617361111111111</v>
      </c>
      <c r="L14" s="7">
        <f>24/M13</f>
        <v>11.699390656736625</v>
      </c>
      <c r="M14" s="81"/>
      <c r="N14" s="8">
        <v>0.6022337962962964</v>
      </c>
      <c r="O14" s="7">
        <f>25.5/P13</f>
        <v>9.416350394912307</v>
      </c>
      <c r="P14" s="81"/>
      <c r="Q14" s="8">
        <v>0.7280902777777777</v>
      </c>
      <c r="R14" s="7">
        <f>24/S13</f>
        <v>10.971428571428566</v>
      </c>
      <c r="S14" s="81"/>
      <c r="T14" s="43">
        <v>0.8346412037037036</v>
      </c>
      <c r="U14" s="7">
        <f>21/V13</f>
        <v>11.770200840728638</v>
      </c>
      <c r="V14" s="81"/>
      <c r="W14" s="81"/>
      <c r="X14" s="81"/>
      <c r="Y14" s="90"/>
      <c r="Z14" s="78"/>
      <c r="AA14" s="81"/>
      <c r="AB14" s="84"/>
    </row>
    <row r="15" spans="1:28" ht="19.5" customHeight="1">
      <c r="A15" s="93"/>
      <c r="B15" s="96"/>
      <c r="C15" s="102"/>
      <c r="D15" s="103"/>
      <c r="E15" s="102" t="s">
        <v>120</v>
      </c>
      <c r="F15" s="103"/>
      <c r="G15" s="101" t="s">
        <v>121</v>
      </c>
      <c r="H15" s="9">
        <v>0.35278935185185184</v>
      </c>
      <c r="I15" s="86" t="s">
        <v>278</v>
      </c>
      <c r="J15" s="81"/>
      <c r="K15" s="9">
        <v>0.4660416666666667</v>
      </c>
      <c r="L15" s="88" t="s">
        <v>284</v>
      </c>
      <c r="M15" s="81"/>
      <c r="N15" s="10">
        <v>0.6066550925925925</v>
      </c>
      <c r="O15" s="88" t="s">
        <v>276</v>
      </c>
      <c r="P15" s="81"/>
      <c r="Q15" s="10">
        <v>0.7325231481481481</v>
      </c>
      <c r="R15" s="88" t="s">
        <v>291</v>
      </c>
      <c r="S15" s="81"/>
      <c r="T15" s="44">
        <v>0.8428356481481482</v>
      </c>
      <c r="U15" s="88" t="s">
        <v>295</v>
      </c>
      <c r="V15" s="81"/>
      <c r="W15" s="81"/>
      <c r="X15" s="81"/>
      <c r="Y15" s="90"/>
      <c r="Z15" s="78"/>
      <c r="AA15" s="81"/>
      <c r="AB15" s="84"/>
    </row>
    <row r="16" spans="1:28" ht="19.5" customHeight="1" thickBot="1">
      <c r="A16" s="94"/>
      <c r="B16" s="97"/>
      <c r="C16" s="72" t="s">
        <v>122</v>
      </c>
      <c r="D16" s="73"/>
      <c r="E16" s="37" t="s">
        <v>123</v>
      </c>
      <c r="F16" s="38">
        <v>1999</v>
      </c>
      <c r="G16" s="71"/>
      <c r="H16" s="2">
        <f>H15-H14</f>
        <v>0.005509259259259269</v>
      </c>
      <c r="I16" s="87"/>
      <c r="J16" s="82"/>
      <c r="K16" s="2">
        <f>K15-K14</f>
        <v>0.0043055555555555625</v>
      </c>
      <c r="L16" s="87"/>
      <c r="M16" s="82"/>
      <c r="N16" s="2">
        <f>N15-N14</f>
        <v>0.004421296296296173</v>
      </c>
      <c r="O16" s="87"/>
      <c r="P16" s="82"/>
      <c r="Q16" s="2">
        <f>Q15-Q14</f>
        <v>0.004432870370370434</v>
      </c>
      <c r="R16" s="87"/>
      <c r="S16" s="82"/>
      <c r="T16" s="2">
        <f>T15-T14</f>
        <v>0.008194444444444504</v>
      </c>
      <c r="U16" s="87"/>
      <c r="V16" s="82"/>
      <c r="W16" s="82"/>
      <c r="X16" s="82"/>
      <c r="Y16" s="91"/>
      <c r="Z16" s="79"/>
      <c r="AA16" s="82"/>
      <c r="AB16" s="85"/>
    </row>
    <row r="17" spans="1:28" ht="19.5" customHeight="1">
      <c r="A17" s="92">
        <v>3</v>
      </c>
      <c r="B17" s="95">
        <v>6</v>
      </c>
      <c r="C17" s="98">
        <v>10035963</v>
      </c>
      <c r="D17" s="140"/>
      <c r="E17" s="53" t="s">
        <v>143</v>
      </c>
      <c r="F17" s="49" t="s">
        <v>65</v>
      </c>
      <c r="G17" s="100" t="s">
        <v>30</v>
      </c>
      <c r="H17" s="3">
        <v>0.2604166666666667</v>
      </c>
      <c r="I17" s="12">
        <f>H19-H17</f>
        <v>0.11372685185185183</v>
      </c>
      <c r="J17" s="80">
        <f>I17/"01:00:00"</f>
        <v>2.729444444444444</v>
      </c>
      <c r="K17" s="3">
        <f>H19+TIME(0,40,0)</f>
        <v>0.4019212962962963</v>
      </c>
      <c r="L17" s="4">
        <f>K19-K17</f>
        <v>0.08018518518518519</v>
      </c>
      <c r="M17" s="80">
        <f>L17/"01:00:00"</f>
        <v>1.9244444444444446</v>
      </c>
      <c r="N17" s="45">
        <f>K19+TIME(0,40,0)</f>
        <v>0.5098842592592593</v>
      </c>
      <c r="O17" s="4">
        <f>N19-N17</f>
        <v>0.10070601851851846</v>
      </c>
      <c r="P17" s="80">
        <f>O17/"01:00:00"</f>
        <v>2.416944444444443</v>
      </c>
      <c r="Q17" s="45">
        <f>N19+TIME(0,50,0)</f>
        <v>0.6453125</v>
      </c>
      <c r="R17" s="4">
        <f>Q19-Q17</f>
        <v>0.09217592592592594</v>
      </c>
      <c r="S17" s="80">
        <f>R17/"01:00:00"</f>
        <v>2.2122222222222225</v>
      </c>
      <c r="T17" s="45">
        <f>Q19+TIME(0,40,0)</f>
        <v>0.7652662037037037</v>
      </c>
      <c r="U17" s="4">
        <f>T18-T17</f>
        <v>0.07974537037037033</v>
      </c>
      <c r="V17" s="80">
        <f>U17/"01:00:00"</f>
        <v>1.9138888888888879</v>
      </c>
      <c r="W17" s="80" t="e">
        <f>#REF!/"01:00:00"</f>
        <v>#REF!</v>
      </c>
      <c r="X17" s="80" t="e">
        <f>#REF!/"01:00:00"</f>
        <v>#REF!</v>
      </c>
      <c r="Y17" s="89">
        <f>I17+L17+O17+R17+U17</f>
        <v>0.46653935185185175</v>
      </c>
      <c r="Z17" s="77">
        <f>120/AA17</f>
        <v>10.717209556178522</v>
      </c>
      <c r="AA17" s="80">
        <f>Y17/"01:00:00"</f>
        <v>11.196944444444442</v>
      </c>
      <c r="AB17" s="83" t="s">
        <v>298</v>
      </c>
    </row>
    <row r="18" spans="1:28" ht="19.5" customHeight="1">
      <c r="A18" s="93"/>
      <c r="B18" s="96"/>
      <c r="C18" s="102" t="s">
        <v>102</v>
      </c>
      <c r="D18" s="141"/>
      <c r="E18" s="102" t="s">
        <v>144</v>
      </c>
      <c r="F18" s="103"/>
      <c r="G18" s="101"/>
      <c r="H18" s="6">
        <v>0.3688888888888889</v>
      </c>
      <c r="I18" s="7">
        <f>25.5/J17</f>
        <v>9.34256055363322</v>
      </c>
      <c r="J18" s="81"/>
      <c r="K18" s="6">
        <v>0.4762152777777778</v>
      </c>
      <c r="L18" s="7">
        <f>24/M17</f>
        <v>12.471131639722863</v>
      </c>
      <c r="M18" s="81"/>
      <c r="N18" s="8">
        <v>0.6025</v>
      </c>
      <c r="O18" s="7">
        <f>25.5/P17</f>
        <v>10.550511435467193</v>
      </c>
      <c r="P18" s="81"/>
      <c r="Q18" s="8">
        <v>0.7282175925925927</v>
      </c>
      <c r="R18" s="7">
        <f>24/S17</f>
        <v>10.848819688598693</v>
      </c>
      <c r="S18" s="81"/>
      <c r="T18" s="43">
        <v>0.845011574074074</v>
      </c>
      <c r="U18" s="7">
        <f>21/V17</f>
        <v>10.972423802612488</v>
      </c>
      <c r="V18" s="81"/>
      <c r="W18" s="81"/>
      <c r="X18" s="81"/>
      <c r="Y18" s="90"/>
      <c r="Z18" s="78"/>
      <c r="AA18" s="81"/>
      <c r="AB18" s="84"/>
    </row>
    <row r="19" spans="1:28" ht="19.5" customHeight="1">
      <c r="A19" s="93"/>
      <c r="B19" s="96"/>
      <c r="C19" s="102"/>
      <c r="D19" s="141"/>
      <c r="E19" s="102" t="s">
        <v>145</v>
      </c>
      <c r="F19" s="103"/>
      <c r="G19" s="101" t="s">
        <v>63</v>
      </c>
      <c r="H19" s="9">
        <v>0.3741435185185185</v>
      </c>
      <c r="I19" s="86" t="s">
        <v>283</v>
      </c>
      <c r="J19" s="81"/>
      <c r="K19" s="9">
        <v>0.4821064814814815</v>
      </c>
      <c r="L19" s="88" t="s">
        <v>279</v>
      </c>
      <c r="M19" s="81"/>
      <c r="N19" s="10">
        <v>0.6105902777777777</v>
      </c>
      <c r="O19" s="88" t="s">
        <v>284</v>
      </c>
      <c r="P19" s="81"/>
      <c r="Q19" s="10">
        <v>0.7374884259259259</v>
      </c>
      <c r="R19" s="88" t="s">
        <v>293</v>
      </c>
      <c r="S19" s="81"/>
      <c r="T19" s="44">
        <v>0.8560763888888889</v>
      </c>
      <c r="U19" s="88" t="s">
        <v>296</v>
      </c>
      <c r="V19" s="81"/>
      <c r="W19" s="81"/>
      <c r="X19" s="81"/>
      <c r="Y19" s="90"/>
      <c r="Z19" s="78"/>
      <c r="AA19" s="81"/>
      <c r="AB19" s="84"/>
    </row>
    <row r="20" spans="1:28" ht="19.5" customHeight="1" thickBot="1">
      <c r="A20" s="94"/>
      <c r="B20" s="97"/>
      <c r="C20" s="72" t="s">
        <v>103</v>
      </c>
      <c r="D20" s="73"/>
      <c r="E20" s="37" t="s">
        <v>64</v>
      </c>
      <c r="F20" s="38">
        <v>2001</v>
      </c>
      <c r="G20" s="71"/>
      <c r="H20" s="2">
        <f>H19-H18</f>
        <v>0.005254629629629637</v>
      </c>
      <c r="I20" s="87"/>
      <c r="J20" s="82"/>
      <c r="K20" s="2">
        <f>K19-K18</f>
        <v>0.005891203703703718</v>
      </c>
      <c r="L20" s="87"/>
      <c r="M20" s="82"/>
      <c r="N20" s="2">
        <f>N19-N18</f>
        <v>0.00809027777777771</v>
      </c>
      <c r="O20" s="87"/>
      <c r="P20" s="82"/>
      <c r="Q20" s="2">
        <f>Q19-Q18</f>
        <v>0.009270833333333228</v>
      </c>
      <c r="R20" s="87"/>
      <c r="S20" s="82"/>
      <c r="T20" s="2">
        <f>T19-T18</f>
        <v>0.011064814814814916</v>
      </c>
      <c r="U20" s="87"/>
      <c r="V20" s="82"/>
      <c r="W20" s="82"/>
      <c r="X20" s="82"/>
      <c r="Y20" s="91"/>
      <c r="Z20" s="79"/>
      <c r="AA20" s="82"/>
      <c r="AB20" s="85"/>
    </row>
    <row r="21" spans="1:28" ht="19.5" customHeight="1">
      <c r="A21" s="92">
        <v>4</v>
      </c>
      <c r="B21" s="95">
        <v>2</v>
      </c>
      <c r="C21" s="74">
        <v>10112403</v>
      </c>
      <c r="D21" s="75"/>
      <c r="E21" s="53" t="s">
        <v>124</v>
      </c>
      <c r="F21" s="49" t="s">
        <v>125</v>
      </c>
      <c r="G21" s="76" t="s">
        <v>126</v>
      </c>
      <c r="H21" s="3">
        <v>0.2604166666666667</v>
      </c>
      <c r="I21" s="12">
        <f>H23-H21</f>
        <v>0.09212962962962956</v>
      </c>
      <c r="J21" s="80">
        <f>I21/"01:00:00"</f>
        <v>2.2111111111111095</v>
      </c>
      <c r="K21" s="3">
        <f>H23+TIME(0,40,0)</f>
        <v>0.38032407407407404</v>
      </c>
      <c r="L21" s="4">
        <f>K23-K21</f>
        <v>0.09331018518518525</v>
      </c>
      <c r="M21" s="80">
        <f>L21/"01:00:00"</f>
        <v>2.239444444444446</v>
      </c>
      <c r="N21" s="45">
        <f>K23+TIME(0,40,0)</f>
        <v>0.5014120370370371</v>
      </c>
      <c r="O21" s="4">
        <f>N23-N21</f>
        <v>0.10680555555555549</v>
      </c>
      <c r="P21" s="80">
        <f>O21/"01:00:00"</f>
        <v>2.5633333333333317</v>
      </c>
      <c r="Q21" s="45">
        <f>N23+TIME(0,50,0)</f>
        <v>0.6429398148148148</v>
      </c>
      <c r="R21" s="4">
        <f>Q23-Q21</f>
        <v>0.0921064814814816</v>
      </c>
      <c r="S21" s="80">
        <f>R21/"01:00:00"</f>
        <v>2.2105555555555583</v>
      </c>
      <c r="T21" s="45">
        <f>Q23+TIME(0,40,0)</f>
        <v>0.7628240740740742</v>
      </c>
      <c r="U21" s="4">
        <f>T22-T21</f>
        <v>0.0892708333333333</v>
      </c>
      <c r="V21" s="80">
        <f>U21/"01:00:00"</f>
        <v>2.142499999999999</v>
      </c>
      <c r="W21" s="80" t="e">
        <f>#REF!/"01:00:00"</f>
        <v>#REF!</v>
      </c>
      <c r="X21" s="80" t="e">
        <f>#REF!/"01:00:00"</f>
        <v>#REF!</v>
      </c>
      <c r="Y21" s="89">
        <f>I21+L21+O21+R21+U21</f>
        <v>0.4736226851851852</v>
      </c>
      <c r="Z21" s="77">
        <f>120/AA21</f>
        <v>10.556926761320591</v>
      </c>
      <c r="AA21" s="80">
        <f>Y21/"01:00:00"</f>
        <v>11.366944444444446</v>
      </c>
      <c r="AB21" s="83" t="s">
        <v>299</v>
      </c>
    </row>
    <row r="22" spans="1:28" ht="19.5" customHeight="1">
      <c r="A22" s="93"/>
      <c r="B22" s="96"/>
      <c r="C22" s="102" t="s">
        <v>87</v>
      </c>
      <c r="D22" s="103"/>
      <c r="E22" s="102" t="s">
        <v>127</v>
      </c>
      <c r="F22" s="103"/>
      <c r="G22" s="69"/>
      <c r="H22" s="6">
        <v>0.34577546296296297</v>
      </c>
      <c r="I22" s="7">
        <f>25.5/J21</f>
        <v>11.532663316582923</v>
      </c>
      <c r="J22" s="81"/>
      <c r="K22" s="6">
        <v>0.4615856481481482</v>
      </c>
      <c r="L22" s="7">
        <f>24/M21</f>
        <v>10.71694368643016</v>
      </c>
      <c r="M22" s="81"/>
      <c r="N22" s="8">
        <v>0.6025115740740741</v>
      </c>
      <c r="O22" s="7">
        <f>25.5/P21</f>
        <v>9.947984395318603</v>
      </c>
      <c r="P22" s="81"/>
      <c r="Q22" s="8">
        <v>0.7280787037037038</v>
      </c>
      <c r="R22" s="7">
        <f>24/S21</f>
        <v>10.856999246041706</v>
      </c>
      <c r="S22" s="81"/>
      <c r="T22" s="43">
        <v>0.8520949074074075</v>
      </c>
      <c r="U22" s="7">
        <f>21/V21</f>
        <v>9.801633605600937</v>
      </c>
      <c r="V22" s="81"/>
      <c r="W22" s="81"/>
      <c r="X22" s="81"/>
      <c r="Y22" s="90"/>
      <c r="Z22" s="78"/>
      <c r="AA22" s="81"/>
      <c r="AB22" s="84"/>
    </row>
    <row r="23" spans="1:28" ht="19.5" customHeight="1">
      <c r="A23" s="93"/>
      <c r="B23" s="96"/>
      <c r="C23" s="102"/>
      <c r="D23" s="103"/>
      <c r="E23" s="102" t="s">
        <v>128</v>
      </c>
      <c r="F23" s="103"/>
      <c r="G23" s="69" t="s">
        <v>31</v>
      </c>
      <c r="H23" s="9">
        <v>0.35254629629629625</v>
      </c>
      <c r="I23" s="86" t="s">
        <v>279</v>
      </c>
      <c r="J23" s="81"/>
      <c r="K23" s="9">
        <v>0.4736342592592593</v>
      </c>
      <c r="L23" s="88" t="s">
        <v>283</v>
      </c>
      <c r="M23" s="81"/>
      <c r="N23" s="10">
        <v>0.6082175925925926</v>
      </c>
      <c r="O23" s="88" t="s">
        <v>277</v>
      </c>
      <c r="P23" s="81"/>
      <c r="Q23" s="10">
        <v>0.7350462962962964</v>
      </c>
      <c r="R23" s="88" t="s">
        <v>284</v>
      </c>
      <c r="S23" s="81"/>
      <c r="T23" s="44">
        <v>0.859837962962963</v>
      </c>
      <c r="U23" s="88" t="s">
        <v>295</v>
      </c>
      <c r="V23" s="81"/>
      <c r="W23" s="81"/>
      <c r="X23" s="81"/>
      <c r="Y23" s="90"/>
      <c r="Z23" s="78"/>
      <c r="AA23" s="81"/>
      <c r="AB23" s="84"/>
    </row>
    <row r="24" spans="1:28" ht="19.5" customHeight="1" thickBot="1">
      <c r="A24" s="94"/>
      <c r="B24" s="97"/>
      <c r="C24" s="72" t="s">
        <v>88</v>
      </c>
      <c r="D24" s="73"/>
      <c r="E24" s="37" t="s">
        <v>32</v>
      </c>
      <c r="F24" s="38">
        <v>2002</v>
      </c>
      <c r="G24" s="69"/>
      <c r="H24" s="2">
        <f>H23-H22</f>
        <v>0.0067708333333332815</v>
      </c>
      <c r="I24" s="87"/>
      <c r="J24" s="82"/>
      <c r="K24" s="2">
        <f>K23-K22</f>
        <v>0.012048611111111107</v>
      </c>
      <c r="L24" s="87"/>
      <c r="M24" s="82"/>
      <c r="N24" s="2">
        <f>N23-N22</f>
        <v>0.005706018518518485</v>
      </c>
      <c r="O24" s="87"/>
      <c r="P24" s="82"/>
      <c r="Q24" s="2">
        <f>Q23-Q22</f>
        <v>0.0069675925925926085</v>
      </c>
      <c r="R24" s="87"/>
      <c r="S24" s="82"/>
      <c r="T24" s="2">
        <f>T23-T22</f>
        <v>0.007743055555555545</v>
      </c>
      <c r="U24" s="87"/>
      <c r="V24" s="82"/>
      <c r="W24" s="82"/>
      <c r="X24" s="82"/>
      <c r="Y24" s="91"/>
      <c r="Z24" s="79"/>
      <c r="AA24" s="82"/>
      <c r="AB24" s="85"/>
    </row>
    <row r="25" spans="1:28" ht="19.5" customHeight="1">
      <c r="A25" s="92">
        <v>5</v>
      </c>
      <c r="B25" s="95">
        <v>5</v>
      </c>
      <c r="C25" s="98">
        <v>10092346</v>
      </c>
      <c r="D25" s="99"/>
      <c r="E25" s="53" t="s">
        <v>140</v>
      </c>
      <c r="F25" s="49" t="s">
        <v>65</v>
      </c>
      <c r="G25" s="100" t="s">
        <v>30</v>
      </c>
      <c r="H25" s="3">
        <v>0.2604166666666667</v>
      </c>
      <c r="I25" s="12">
        <f>H27-H25</f>
        <v>0.08931712962962962</v>
      </c>
      <c r="J25" s="80">
        <f>I25/"01:00:00"</f>
        <v>2.143611111111111</v>
      </c>
      <c r="K25" s="3">
        <f>H27+TIME(0,40,0)</f>
        <v>0.3775115740740741</v>
      </c>
      <c r="L25" s="4">
        <f>K27-K25</f>
        <v>0.08302083333333327</v>
      </c>
      <c r="M25" s="80">
        <f>L25/"01:00:00"</f>
        <v>1.9924999999999984</v>
      </c>
      <c r="N25" s="45">
        <f>K27+TIME(0,40,0)</f>
        <v>0.48831018518518515</v>
      </c>
      <c r="O25" s="4">
        <f>N27-N25</f>
        <v>0.0900462962962964</v>
      </c>
      <c r="P25" s="80">
        <f>O25/"01:00:00"</f>
        <v>2.1611111111111136</v>
      </c>
      <c r="Q25" s="45">
        <f>N27+TIME(0,50,0)</f>
        <v>0.6130787037037038</v>
      </c>
      <c r="R25" s="4">
        <f>Q27-Q25</f>
        <v>0.09457175925925909</v>
      </c>
      <c r="S25" s="80">
        <f>R25/"01:00:00"</f>
        <v>2.269722222222218</v>
      </c>
      <c r="T25" s="45">
        <f>Q27+TIME(0,40,0)</f>
        <v>0.7354282407407406</v>
      </c>
      <c r="U25" s="4">
        <f>T26-T25</f>
        <v>-0.7354282407407406</v>
      </c>
      <c r="V25" s="80">
        <f>U25/"01:00:00"</f>
        <v>-17.650277777777777</v>
      </c>
      <c r="W25" s="80" t="e">
        <f>#REF!/"01:00:00"</f>
        <v>#REF!</v>
      </c>
      <c r="X25" s="80" t="e">
        <f>#REF!/"01:00:00"</f>
        <v>#REF!</v>
      </c>
      <c r="Y25" s="89">
        <f>I25+L25+O25+R25+U25</f>
        <v>-0.37847222222222227</v>
      </c>
      <c r="Z25" s="77">
        <f>120/AA25</f>
        <v>-13.211009174311924</v>
      </c>
      <c r="AA25" s="80">
        <f>Y25/"01:00:00"</f>
        <v>-9.083333333333336</v>
      </c>
      <c r="AB25" s="83" t="s">
        <v>294</v>
      </c>
    </row>
    <row r="26" spans="1:28" ht="19.5" customHeight="1">
      <c r="A26" s="93"/>
      <c r="B26" s="96"/>
      <c r="C26" s="102" t="s">
        <v>52</v>
      </c>
      <c r="D26" s="103"/>
      <c r="E26" s="102" t="s">
        <v>141</v>
      </c>
      <c r="F26" s="103"/>
      <c r="G26" s="101"/>
      <c r="H26" s="6">
        <v>0.3457638888888889</v>
      </c>
      <c r="I26" s="7">
        <f>25.5/J25</f>
        <v>11.895814435661528</v>
      </c>
      <c r="J26" s="81"/>
      <c r="K26" s="6">
        <v>0.4559722222222222</v>
      </c>
      <c r="L26" s="7">
        <f>24/M25</f>
        <v>12.04516938519449</v>
      </c>
      <c r="M26" s="81"/>
      <c r="N26" s="8">
        <v>0.5735069444444444</v>
      </c>
      <c r="O26" s="7">
        <f>25.5/P25</f>
        <v>11.799485861182506</v>
      </c>
      <c r="P26" s="81"/>
      <c r="Q26" s="8">
        <v>0.7027546296296295</v>
      </c>
      <c r="R26" s="7">
        <f>24/S25</f>
        <v>10.573981152857685</v>
      </c>
      <c r="S26" s="81"/>
      <c r="T26" s="43"/>
      <c r="U26" s="7">
        <f>21/V25</f>
        <v>-1.1897829747721944</v>
      </c>
      <c r="V26" s="81"/>
      <c r="W26" s="81"/>
      <c r="X26" s="81"/>
      <c r="Y26" s="90"/>
      <c r="Z26" s="78"/>
      <c r="AA26" s="81"/>
      <c r="AB26" s="84"/>
    </row>
    <row r="27" spans="1:28" ht="19.5" customHeight="1">
      <c r="A27" s="93"/>
      <c r="B27" s="96"/>
      <c r="C27" s="102"/>
      <c r="D27" s="103"/>
      <c r="E27" s="102" t="s">
        <v>142</v>
      </c>
      <c r="F27" s="103"/>
      <c r="G27" s="101" t="s">
        <v>31</v>
      </c>
      <c r="H27" s="9">
        <v>0.3497337962962963</v>
      </c>
      <c r="I27" s="86" t="s">
        <v>282</v>
      </c>
      <c r="J27" s="81"/>
      <c r="K27" s="9">
        <v>0.46053240740740736</v>
      </c>
      <c r="L27" s="88" t="s">
        <v>281</v>
      </c>
      <c r="M27" s="81"/>
      <c r="N27" s="10">
        <v>0.5783564814814816</v>
      </c>
      <c r="O27" s="88" t="s">
        <v>280</v>
      </c>
      <c r="P27" s="81"/>
      <c r="Q27" s="10">
        <v>0.7076504629629629</v>
      </c>
      <c r="R27" s="88" t="s">
        <v>279</v>
      </c>
      <c r="S27" s="81"/>
      <c r="T27" s="44"/>
      <c r="U27" s="88"/>
      <c r="V27" s="81"/>
      <c r="W27" s="81"/>
      <c r="X27" s="81"/>
      <c r="Y27" s="90"/>
      <c r="Z27" s="78"/>
      <c r="AA27" s="81"/>
      <c r="AB27" s="84"/>
    </row>
    <row r="28" spans="1:28" ht="19.5" customHeight="1" thickBot="1">
      <c r="A28" s="94"/>
      <c r="B28" s="97"/>
      <c r="C28" s="72" t="s">
        <v>53</v>
      </c>
      <c r="D28" s="73"/>
      <c r="E28" s="37" t="s">
        <v>32</v>
      </c>
      <c r="F28" s="38">
        <v>1997</v>
      </c>
      <c r="G28" s="71"/>
      <c r="H28" s="2">
        <f>H27-H26</f>
        <v>0.00396990740740738</v>
      </c>
      <c r="I28" s="87"/>
      <c r="J28" s="82"/>
      <c r="K28" s="2">
        <f>K27-K26</f>
        <v>0.004560185185185139</v>
      </c>
      <c r="L28" s="87"/>
      <c r="M28" s="82"/>
      <c r="N28" s="2">
        <f>N27-N26</f>
        <v>0.004849537037037166</v>
      </c>
      <c r="O28" s="87"/>
      <c r="P28" s="82"/>
      <c r="Q28" s="2">
        <f>Q27-Q26</f>
        <v>0.0048958333333333215</v>
      </c>
      <c r="R28" s="87"/>
      <c r="S28" s="82"/>
      <c r="T28" s="2">
        <f>T27-T26</f>
        <v>0</v>
      </c>
      <c r="U28" s="87"/>
      <c r="V28" s="82"/>
      <c r="W28" s="82"/>
      <c r="X28" s="82"/>
      <c r="Y28" s="91"/>
      <c r="Z28" s="79"/>
      <c r="AA28" s="82"/>
      <c r="AB28" s="85"/>
    </row>
    <row r="29" spans="1:28" ht="19.5" customHeight="1">
      <c r="A29" s="92">
        <v>6</v>
      </c>
      <c r="B29" s="95">
        <v>4</v>
      </c>
      <c r="C29" s="98">
        <v>10033583</v>
      </c>
      <c r="D29" s="99"/>
      <c r="E29" s="53" t="s">
        <v>135</v>
      </c>
      <c r="F29" s="49" t="s">
        <v>136</v>
      </c>
      <c r="G29" s="100" t="s">
        <v>137</v>
      </c>
      <c r="H29" s="3">
        <v>0.2604166666666667</v>
      </c>
      <c r="I29" s="12">
        <f>H31-H29</f>
        <v>0.0801736111111111</v>
      </c>
      <c r="J29" s="80">
        <f>I29/"01:00:00"</f>
        <v>1.9241666666666664</v>
      </c>
      <c r="K29" s="3">
        <f>H31+TIME(0,40,0)</f>
        <v>0.3683680555555556</v>
      </c>
      <c r="L29" s="4">
        <f>K31-K29</f>
        <v>0.07186342592592587</v>
      </c>
      <c r="M29" s="80">
        <f>L29/"01:00:00"</f>
        <v>1.724722222222221</v>
      </c>
      <c r="N29" s="45">
        <f>K31+TIME(0,40,0)</f>
        <v>0.46800925925925924</v>
      </c>
      <c r="O29" s="4">
        <f>N31-N29</f>
        <v>0.07817129629629632</v>
      </c>
      <c r="P29" s="80">
        <f>O29/"01:00:00"</f>
        <v>1.8761111111111117</v>
      </c>
      <c r="Q29" s="45">
        <f>N31+TIME(0,50,0)</f>
        <v>0.5809027777777778</v>
      </c>
      <c r="R29" s="4">
        <f>Q31-Q29</f>
        <v>-0.5809027777777778</v>
      </c>
      <c r="S29" s="80">
        <f>R29/"01:00:00"</f>
        <v>-13.941666666666666</v>
      </c>
      <c r="T29" s="45">
        <f>Q31+TIME(0,40,0)</f>
        <v>0.027777777777777776</v>
      </c>
      <c r="U29" s="4">
        <f>T30-T29</f>
        <v>-0.027777777777777776</v>
      </c>
      <c r="V29" s="80">
        <f>U29/"01:00:00"</f>
        <v>-0.6666666666666666</v>
      </c>
      <c r="W29" s="80" t="e">
        <f>#REF!/"01:00:00"</f>
        <v>#REF!</v>
      </c>
      <c r="X29" s="80" t="e">
        <f>#REF!/"01:00:00"</f>
        <v>#REF!</v>
      </c>
      <c r="Y29" s="89">
        <f>I29+L29+O29+R29+U29</f>
        <v>-0.37847222222222227</v>
      </c>
      <c r="Z29" s="77">
        <f>120/AA29</f>
        <v>-13.211009174311924</v>
      </c>
      <c r="AA29" s="80">
        <f>Y29/"01:00:00"</f>
        <v>-9.083333333333336</v>
      </c>
      <c r="AB29" s="83" t="s">
        <v>294</v>
      </c>
    </row>
    <row r="30" spans="1:28" ht="19.5" customHeight="1">
      <c r="A30" s="93"/>
      <c r="B30" s="96"/>
      <c r="C30" s="102" t="s">
        <v>66</v>
      </c>
      <c r="D30" s="103"/>
      <c r="E30" s="102" t="s">
        <v>138</v>
      </c>
      <c r="F30" s="103"/>
      <c r="G30" s="101"/>
      <c r="H30" s="6">
        <v>0.3358912037037037</v>
      </c>
      <c r="I30" s="7">
        <f>25.5/J29</f>
        <v>13.252490255521874</v>
      </c>
      <c r="J30" s="81"/>
      <c r="K30" s="6">
        <v>0.43582175925925926</v>
      </c>
      <c r="L30" s="7">
        <f>24/M29</f>
        <v>13.915284264776947</v>
      </c>
      <c r="M30" s="81"/>
      <c r="N30" s="8">
        <v>0.5409606481481481</v>
      </c>
      <c r="O30" s="7">
        <f>25.5/P29</f>
        <v>13.591945513769614</v>
      </c>
      <c r="P30" s="81"/>
      <c r="Q30" s="8"/>
      <c r="R30" s="7">
        <f>24/S29</f>
        <v>-1.7214584578601315</v>
      </c>
      <c r="S30" s="81"/>
      <c r="T30" s="43"/>
      <c r="U30" s="7">
        <f>21/V29</f>
        <v>-31.5</v>
      </c>
      <c r="V30" s="81"/>
      <c r="W30" s="81"/>
      <c r="X30" s="81"/>
      <c r="Y30" s="90"/>
      <c r="Z30" s="78"/>
      <c r="AA30" s="81"/>
      <c r="AB30" s="84"/>
    </row>
    <row r="31" spans="1:28" ht="19.5" customHeight="1">
      <c r="A31" s="93"/>
      <c r="B31" s="96"/>
      <c r="C31" s="102"/>
      <c r="D31" s="103"/>
      <c r="E31" s="102" t="s">
        <v>139</v>
      </c>
      <c r="F31" s="103"/>
      <c r="G31" s="101" t="s">
        <v>31</v>
      </c>
      <c r="H31" s="9">
        <v>0.3405902777777778</v>
      </c>
      <c r="I31" s="86" t="s">
        <v>281</v>
      </c>
      <c r="J31" s="81"/>
      <c r="K31" s="9">
        <v>0.44023148148148145</v>
      </c>
      <c r="L31" s="88" t="s">
        <v>281</v>
      </c>
      <c r="M31" s="81"/>
      <c r="N31" s="10">
        <v>0.5461805555555556</v>
      </c>
      <c r="O31" s="88" t="s">
        <v>275</v>
      </c>
      <c r="P31" s="81"/>
      <c r="Q31" s="10"/>
      <c r="R31" s="88"/>
      <c r="S31" s="81"/>
      <c r="T31" s="44"/>
      <c r="U31" s="88"/>
      <c r="V31" s="81"/>
      <c r="W31" s="81"/>
      <c r="X31" s="81"/>
      <c r="Y31" s="90"/>
      <c r="Z31" s="78"/>
      <c r="AA31" s="81"/>
      <c r="AB31" s="84"/>
    </row>
    <row r="32" spans="1:28" ht="19.5" customHeight="1" thickBot="1">
      <c r="A32" s="94"/>
      <c r="B32" s="97"/>
      <c r="C32" s="117" t="s">
        <v>97</v>
      </c>
      <c r="D32" s="118"/>
      <c r="E32" s="37" t="s">
        <v>32</v>
      </c>
      <c r="F32" s="38">
        <v>2004</v>
      </c>
      <c r="G32" s="71"/>
      <c r="H32" s="2">
        <f>H31-H30</f>
        <v>0.0046990740740741055</v>
      </c>
      <c r="I32" s="87"/>
      <c r="J32" s="82"/>
      <c r="K32" s="2">
        <f>K31-K30</f>
        <v>0.00440972222222219</v>
      </c>
      <c r="L32" s="87"/>
      <c r="M32" s="82"/>
      <c r="N32" s="2">
        <f>N31-N30</f>
        <v>0.005219907407407409</v>
      </c>
      <c r="O32" s="87"/>
      <c r="P32" s="82"/>
      <c r="Q32" s="2">
        <f>Q31-Q30</f>
        <v>0</v>
      </c>
      <c r="R32" s="87"/>
      <c r="S32" s="82"/>
      <c r="T32" s="2">
        <f>T31-T30</f>
        <v>0</v>
      </c>
      <c r="U32" s="87"/>
      <c r="V32" s="82"/>
      <c r="W32" s="82"/>
      <c r="X32" s="82"/>
      <c r="Y32" s="91"/>
      <c r="Z32" s="79"/>
      <c r="AA32" s="82"/>
      <c r="AB32" s="85"/>
    </row>
    <row r="33" spans="1:28" ht="19.5" customHeight="1">
      <c r="A33" s="104" t="s">
        <v>89</v>
      </c>
      <c r="B33" s="105"/>
      <c r="C33" s="105"/>
      <c r="D33" s="105"/>
      <c r="E33" s="105"/>
      <c r="F33" s="105"/>
      <c r="G33" s="106"/>
      <c r="H33" s="3">
        <v>0.2604166666666667</v>
      </c>
      <c r="I33" s="12">
        <f>H35-H33</f>
        <v>0.10625000000000001</v>
      </c>
      <c r="J33" s="80">
        <f>I33/"01:00:00"</f>
        <v>2.5500000000000003</v>
      </c>
      <c r="K33" s="3">
        <f>H35+TIME(0,40,0)</f>
        <v>0.3944444444444445</v>
      </c>
      <c r="L33" s="4">
        <f>K35-K33</f>
        <v>0.09999999999999998</v>
      </c>
      <c r="M33" s="80">
        <f>L33/"01:00:00"</f>
        <v>2.3999999999999995</v>
      </c>
      <c r="N33" s="45">
        <f>K35+TIME(0,40,0)</f>
        <v>0.5222222222222223</v>
      </c>
      <c r="O33" s="4">
        <f>N35-N33</f>
        <v>0.10624999999999996</v>
      </c>
      <c r="P33" s="80">
        <f>O33/"01:00:00"</f>
        <v>2.549999999999999</v>
      </c>
      <c r="Q33" s="45">
        <f>N35+TIME(0,50,0)</f>
        <v>0.6631944444444444</v>
      </c>
      <c r="R33" s="4">
        <f>Q35-Q33</f>
        <v>0.09999999999999998</v>
      </c>
      <c r="S33" s="80">
        <f>R33/"01:00:00"</f>
        <v>2.3999999999999995</v>
      </c>
      <c r="T33" s="45">
        <f>Q35+TIME(0,40,0)</f>
        <v>0.7909722222222222</v>
      </c>
      <c r="U33" s="4">
        <f>T34-T33</f>
        <v>0.08750000000000002</v>
      </c>
      <c r="V33" s="80">
        <f>U33/"01:00:00"</f>
        <v>2.1000000000000005</v>
      </c>
      <c r="W33" s="80" t="e">
        <f>#REF!/"01:00:00"</f>
        <v>#REF!</v>
      </c>
      <c r="X33" s="80" t="e">
        <f>#REF!/"01:00:00"</f>
        <v>#REF!</v>
      </c>
      <c r="Y33" s="89">
        <f>I33+L33+O33+R33+U33</f>
        <v>0.49999999999999994</v>
      </c>
      <c r="Z33" s="77">
        <f>120/AA33</f>
        <v>10</v>
      </c>
      <c r="AA33" s="70">
        <f>Y33/"01:00:00"</f>
        <v>12</v>
      </c>
      <c r="AB33" s="46"/>
    </row>
    <row r="34" spans="1:28" ht="19.5" customHeight="1">
      <c r="A34" s="107"/>
      <c r="B34" s="108"/>
      <c r="C34" s="108"/>
      <c r="D34" s="108"/>
      <c r="E34" s="108"/>
      <c r="F34" s="108"/>
      <c r="G34" s="109"/>
      <c r="H34" s="6">
        <v>0.3527777777777778</v>
      </c>
      <c r="I34" s="7">
        <f>25.5/J33</f>
        <v>9.999999999999998</v>
      </c>
      <c r="J34" s="81"/>
      <c r="K34" s="6">
        <v>0.48055555555555557</v>
      </c>
      <c r="L34" s="7">
        <f>24/M33</f>
        <v>10.000000000000002</v>
      </c>
      <c r="M34" s="81"/>
      <c r="N34" s="8">
        <v>0.6145833333333334</v>
      </c>
      <c r="O34" s="7">
        <f>25.5/P33</f>
        <v>10.000000000000004</v>
      </c>
      <c r="P34" s="81"/>
      <c r="Q34" s="8">
        <v>0.7493055555555556</v>
      </c>
      <c r="R34" s="7">
        <f>24/S33</f>
        <v>10.000000000000002</v>
      </c>
      <c r="S34" s="81"/>
      <c r="T34" s="47">
        <v>0.8784722222222222</v>
      </c>
      <c r="U34" s="7">
        <f>21/V33</f>
        <v>9.999999999999998</v>
      </c>
      <c r="V34" s="81"/>
      <c r="W34" s="81"/>
      <c r="X34" s="81"/>
      <c r="Y34" s="90"/>
      <c r="Z34" s="78"/>
      <c r="AA34" s="65"/>
      <c r="AB34" s="46"/>
    </row>
    <row r="35" spans="1:28" ht="19.5" customHeight="1">
      <c r="A35" s="107"/>
      <c r="B35" s="108"/>
      <c r="C35" s="108"/>
      <c r="D35" s="108"/>
      <c r="E35" s="108"/>
      <c r="F35" s="108"/>
      <c r="G35" s="109"/>
      <c r="H35" s="9">
        <v>0.3666666666666667</v>
      </c>
      <c r="I35" s="88"/>
      <c r="J35" s="81"/>
      <c r="K35" s="9">
        <v>0.49444444444444446</v>
      </c>
      <c r="L35" s="88"/>
      <c r="M35" s="81"/>
      <c r="N35" s="10">
        <v>0.6284722222222222</v>
      </c>
      <c r="O35" s="88"/>
      <c r="P35" s="81"/>
      <c r="Q35" s="10">
        <v>0.7631944444444444</v>
      </c>
      <c r="R35" s="88"/>
      <c r="S35" s="81"/>
      <c r="T35" s="44">
        <v>0.8993055555555555</v>
      </c>
      <c r="U35" s="67" t="s">
        <v>75</v>
      </c>
      <c r="V35" s="81"/>
      <c r="W35" s="81"/>
      <c r="X35" s="81"/>
      <c r="Y35" s="90"/>
      <c r="Z35" s="78"/>
      <c r="AA35" s="65"/>
      <c r="AB35" s="46"/>
    </row>
    <row r="36" spans="1:28" ht="19.5" customHeight="1" thickBot="1">
      <c r="A36" s="110"/>
      <c r="B36" s="111"/>
      <c r="C36" s="111"/>
      <c r="D36" s="111"/>
      <c r="E36" s="111"/>
      <c r="F36" s="111"/>
      <c r="G36" s="112"/>
      <c r="H36" s="2">
        <f>H35-H34</f>
        <v>0.013888888888888895</v>
      </c>
      <c r="I36" s="87"/>
      <c r="J36" s="82"/>
      <c r="K36" s="2">
        <f>K35-K34</f>
        <v>0.013888888888888895</v>
      </c>
      <c r="L36" s="87"/>
      <c r="M36" s="82"/>
      <c r="N36" s="2">
        <f>N35-N34</f>
        <v>0.01388888888888884</v>
      </c>
      <c r="O36" s="87"/>
      <c r="P36" s="82"/>
      <c r="Q36" s="2">
        <f>Q35-Q34</f>
        <v>0.01388888888888884</v>
      </c>
      <c r="R36" s="87"/>
      <c r="S36" s="82"/>
      <c r="T36" s="2">
        <f>T35-T34</f>
        <v>0.02083333333333326</v>
      </c>
      <c r="U36" s="68"/>
      <c r="V36" s="82"/>
      <c r="W36" s="82"/>
      <c r="X36" s="82"/>
      <c r="Y36" s="91"/>
      <c r="Z36" s="79"/>
      <c r="AA36" s="66"/>
      <c r="AB36" s="46"/>
    </row>
    <row r="37" spans="7:18" ht="19.5" customHeight="1">
      <c r="G37" t="s">
        <v>77</v>
      </c>
      <c r="I37" s="56">
        <v>0.027777777777777776</v>
      </c>
      <c r="L37" s="56">
        <v>0.027777777777777776</v>
      </c>
      <c r="O37" s="56">
        <v>0.034722222222222224</v>
      </c>
      <c r="R37" s="56">
        <v>0.027777777777777776</v>
      </c>
    </row>
  </sheetData>
  <mergeCells count="194">
    <mergeCell ref="A29:A32"/>
    <mergeCell ref="B29:B32"/>
    <mergeCell ref="C29:D29"/>
    <mergeCell ref="G29:G30"/>
    <mergeCell ref="C30:D31"/>
    <mergeCell ref="E30:F30"/>
    <mergeCell ref="E31:F31"/>
    <mergeCell ref="G31:G32"/>
    <mergeCell ref="C32:D32"/>
    <mergeCell ref="A9:A12"/>
    <mergeCell ref="B9:B12"/>
    <mergeCell ref="C9:D9"/>
    <mergeCell ref="G9:G10"/>
    <mergeCell ref="C10:D11"/>
    <mergeCell ref="E10:F10"/>
    <mergeCell ref="E11:F11"/>
    <mergeCell ref="G11:G12"/>
    <mergeCell ref="C12:D12"/>
    <mergeCell ref="Z29:Z32"/>
    <mergeCell ref="AA29:AA32"/>
    <mergeCell ref="AB29:AB32"/>
    <mergeCell ref="I31:I32"/>
    <mergeCell ref="L31:L32"/>
    <mergeCell ref="O31:O32"/>
    <mergeCell ref="R31:R32"/>
    <mergeCell ref="U31:U32"/>
    <mergeCell ref="V29:V32"/>
    <mergeCell ref="W29:W32"/>
    <mergeCell ref="X29:X32"/>
    <mergeCell ref="Y29:Y32"/>
    <mergeCell ref="J29:J32"/>
    <mergeCell ref="M29:M32"/>
    <mergeCell ref="P29:P32"/>
    <mergeCell ref="S29:S32"/>
    <mergeCell ref="Z9:Z12"/>
    <mergeCell ref="AA9:AA12"/>
    <mergeCell ref="AB9:AB12"/>
    <mergeCell ref="I11:I12"/>
    <mergeCell ref="L11:L12"/>
    <mergeCell ref="O11:O12"/>
    <mergeCell ref="R11:R12"/>
    <mergeCell ref="U11:U12"/>
    <mergeCell ref="V9:V12"/>
    <mergeCell ref="W9:W12"/>
    <mergeCell ref="X9:X12"/>
    <mergeCell ref="Y9:Y12"/>
    <mergeCell ref="J9:J12"/>
    <mergeCell ref="M9:M12"/>
    <mergeCell ref="P9:P12"/>
    <mergeCell ref="S9:S12"/>
    <mergeCell ref="Z17:Z20"/>
    <mergeCell ref="AA17:AA20"/>
    <mergeCell ref="AB17:AB20"/>
    <mergeCell ref="I19:I20"/>
    <mergeCell ref="L19:L20"/>
    <mergeCell ref="O19:O20"/>
    <mergeCell ref="R19:R20"/>
    <mergeCell ref="U19:U20"/>
    <mergeCell ref="V17:V20"/>
    <mergeCell ref="W17:W20"/>
    <mergeCell ref="X17:X20"/>
    <mergeCell ref="Y17:Y20"/>
    <mergeCell ref="J17:J20"/>
    <mergeCell ref="M17:M20"/>
    <mergeCell ref="P17:P20"/>
    <mergeCell ref="S17:S20"/>
    <mergeCell ref="A17:A20"/>
    <mergeCell ref="B17:B20"/>
    <mergeCell ref="C17:D17"/>
    <mergeCell ref="G17:G18"/>
    <mergeCell ref="C18:D19"/>
    <mergeCell ref="E18:F18"/>
    <mergeCell ref="E19:F19"/>
    <mergeCell ref="G19:G20"/>
    <mergeCell ref="C20:D20"/>
    <mergeCell ref="A1:E2"/>
    <mergeCell ref="F2:G2"/>
    <mergeCell ref="H2:R2"/>
    <mergeCell ref="A3:T3"/>
    <mergeCell ref="Z3:AB3"/>
    <mergeCell ref="A4:A8"/>
    <mergeCell ref="B4:B8"/>
    <mergeCell ref="C4:D4"/>
    <mergeCell ref="G4:G7"/>
    <mergeCell ref="H4:I4"/>
    <mergeCell ref="K4:L4"/>
    <mergeCell ref="N4:O4"/>
    <mergeCell ref="Q4:R4"/>
    <mergeCell ref="T4:U4"/>
    <mergeCell ref="Y4:Y6"/>
    <mergeCell ref="Z4:Z6"/>
    <mergeCell ref="AB4:AB8"/>
    <mergeCell ref="Y7:Y8"/>
    <mergeCell ref="Z7:Z8"/>
    <mergeCell ref="C5:D7"/>
    <mergeCell ref="E5:F6"/>
    <mergeCell ref="E7:F7"/>
    <mergeCell ref="I7:I8"/>
    <mergeCell ref="C8:D8"/>
    <mergeCell ref="L7:L8"/>
    <mergeCell ref="O7:O8"/>
    <mergeCell ref="R7:R8"/>
    <mergeCell ref="U7:U8"/>
    <mergeCell ref="A13:A16"/>
    <mergeCell ref="B13:B16"/>
    <mergeCell ref="C13:D13"/>
    <mergeCell ref="G13:G14"/>
    <mergeCell ref="X13:X16"/>
    <mergeCell ref="Y13:Y16"/>
    <mergeCell ref="J13:J16"/>
    <mergeCell ref="M13:M16"/>
    <mergeCell ref="P13:P16"/>
    <mergeCell ref="S13:S16"/>
    <mergeCell ref="R15:R16"/>
    <mergeCell ref="Z13:Z16"/>
    <mergeCell ref="AA13:AA16"/>
    <mergeCell ref="AB13:AB16"/>
    <mergeCell ref="C14:D15"/>
    <mergeCell ref="E14:F14"/>
    <mergeCell ref="E15:F15"/>
    <mergeCell ref="G15:G16"/>
    <mergeCell ref="I15:I16"/>
    <mergeCell ref="L15:L16"/>
    <mergeCell ref="O15:O16"/>
    <mergeCell ref="Y33:Y36"/>
    <mergeCell ref="U15:U16"/>
    <mergeCell ref="C16:D16"/>
    <mergeCell ref="A33:G36"/>
    <mergeCell ref="J33:J36"/>
    <mergeCell ref="M33:M36"/>
    <mergeCell ref="P33:P36"/>
    <mergeCell ref="S33:S36"/>
    <mergeCell ref="V13:V16"/>
    <mergeCell ref="W13:W16"/>
    <mergeCell ref="Z33:Z36"/>
    <mergeCell ref="AA33:AA36"/>
    <mergeCell ref="I35:I36"/>
    <mergeCell ref="L35:L36"/>
    <mergeCell ref="O35:O36"/>
    <mergeCell ref="R35:R36"/>
    <mergeCell ref="U35:U36"/>
    <mergeCell ref="V33:V36"/>
    <mergeCell ref="W33:W36"/>
    <mergeCell ref="X33:X36"/>
    <mergeCell ref="A21:A24"/>
    <mergeCell ref="B21:B24"/>
    <mergeCell ref="C21:D21"/>
    <mergeCell ref="G21:G22"/>
    <mergeCell ref="C22:D23"/>
    <mergeCell ref="E22:F22"/>
    <mergeCell ref="E23:F23"/>
    <mergeCell ref="G23:G24"/>
    <mergeCell ref="C24:D24"/>
    <mergeCell ref="A25:A28"/>
    <mergeCell ref="B25:B28"/>
    <mergeCell ref="C25:D25"/>
    <mergeCell ref="G25:G26"/>
    <mergeCell ref="C26:D27"/>
    <mergeCell ref="E26:F26"/>
    <mergeCell ref="E27:F27"/>
    <mergeCell ref="G27:G28"/>
    <mergeCell ref="C28:D28"/>
    <mergeCell ref="X21:X24"/>
    <mergeCell ref="Y21:Y24"/>
    <mergeCell ref="J21:J24"/>
    <mergeCell ref="M21:M24"/>
    <mergeCell ref="P21:P24"/>
    <mergeCell ref="S21:S24"/>
    <mergeCell ref="Z21:Z24"/>
    <mergeCell ref="AA21:AA24"/>
    <mergeCell ref="AB21:AB24"/>
    <mergeCell ref="I23:I24"/>
    <mergeCell ref="L23:L24"/>
    <mergeCell ref="O23:O24"/>
    <mergeCell ref="R23:R24"/>
    <mergeCell ref="U23:U24"/>
    <mergeCell ref="V21:V24"/>
    <mergeCell ref="W21:W24"/>
    <mergeCell ref="X25:X28"/>
    <mergeCell ref="Y25:Y28"/>
    <mergeCell ref="J25:J28"/>
    <mergeCell ref="M25:M28"/>
    <mergeCell ref="P25:P28"/>
    <mergeCell ref="S25:S28"/>
    <mergeCell ref="Z25:Z28"/>
    <mergeCell ref="AA25:AA28"/>
    <mergeCell ref="AB25:AB28"/>
    <mergeCell ref="I27:I28"/>
    <mergeCell ref="L27:L28"/>
    <mergeCell ref="O27:O28"/>
    <mergeCell ref="R27:R28"/>
    <mergeCell ref="U27:U28"/>
    <mergeCell ref="V25:V28"/>
    <mergeCell ref="W25:W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E2"/>
    </sheetView>
  </sheetViews>
  <sheetFormatPr defaultColWidth="9.00390625" defaultRowHeight="19.5" customHeight="1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9.5" customHeight="1">
      <c r="A1" s="136" t="s">
        <v>26</v>
      </c>
      <c r="B1" s="136"/>
      <c r="C1" s="136"/>
      <c r="D1" s="136"/>
      <c r="E1" s="136"/>
      <c r="H1" s="13"/>
      <c r="K1" s="13"/>
      <c r="N1" s="13"/>
      <c r="U1" s="13"/>
    </row>
    <row r="2" spans="1:24" ht="19.5" customHeight="1">
      <c r="A2" s="136"/>
      <c r="B2" s="136"/>
      <c r="C2" s="136"/>
      <c r="D2" s="136"/>
      <c r="E2" s="136"/>
      <c r="F2" s="149" t="s">
        <v>25</v>
      </c>
      <c r="G2" s="149"/>
      <c r="H2" s="150" t="s">
        <v>162</v>
      </c>
      <c r="I2" s="150"/>
      <c r="J2" s="150"/>
      <c r="K2" s="150"/>
      <c r="L2" s="150"/>
      <c r="M2" s="150"/>
      <c r="N2" s="150"/>
      <c r="O2" s="150"/>
      <c r="U2" s="62" t="s">
        <v>164</v>
      </c>
      <c r="V2" s="64">
        <v>33.3</v>
      </c>
      <c r="X2" s="13" t="s">
        <v>165</v>
      </c>
    </row>
    <row r="3" spans="1:24" s="17" customFormat="1" ht="19.5" customHeight="1" thickBot="1">
      <c r="A3" s="148" t="s">
        <v>117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35"/>
      <c r="R3" s="35"/>
      <c r="S3" s="35"/>
      <c r="T3" s="34"/>
      <c r="V3" s="147" t="s">
        <v>147</v>
      </c>
      <c r="W3" s="147"/>
      <c r="X3" s="147"/>
    </row>
    <row r="4" spans="1:24" ht="19.5" customHeight="1">
      <c r="A4" s="127" t="s">
        <v>0</v>
      </c>
      <c r="B4" s="131" t="s">
        <v>8</v>
      </c>
      <c r="C4" s="98" t="s">
        <v>70</v>
      </c>
      <c r="D4" s="99"/>
      <c r="E4" s="48" t="s">
        <v>70</v>
      </c>
      <c r="F4" s="49" t="s">
        <v>71</v>
      </c>
      <c r="G4" s="100" t="s">
        <v>3</v>
      </c>
      <c r="H4" s="134" t="s">
        <v>49</v>
      </c>
      <c r="I4" s="135"/>
      <c r="J4" s="18"/>
      <c r="K4" s="134" t="s">
        <v>253</v>
      </c>
      <c r="L4" s="135"/>
      <c r="M4" s="18"/>
      <c r="N4" s="134" t="s">
        <v>254</v>
      </c>
      <c r="O4" s="135"/>
      <c r="P4" s="18"/>
      <c r="Q4" s="18"/>
      <c r="R4" s="18"/>
      <c r="S4" s="19"/>
      <c r="T4" s="20"/>
      <c r="U4" s="89" t="s">
        <v>34</v>
      </c>
      <c r="V4" s="119" t="s">
        <v>35</v>
      </c>
      <c r="W4" s="21"/>
      <c r="X4" s="121" t="s">
        <v>36</v>
      </c>
    </row>
    <row r="5" spans="1:24" s="14" customFormat="1" ht="19.5" customHeight="1">
      <c r="A5" s="128"/>
      <c r="B5" s="132"/>
      <c r="C5" s="115" t="s">
        <v>1</v>
      </c>
      <c r="D5" s="116"/>
      <c r="E5" s="115" t="s">
        <v>2</v>
      </c>
      <c r="F5" s="116"/>
      <c r="G5" s="101"/>
      <c r="H5" s="22" t="s">
        <v>37</v>
      </c>
      <c r="I5" s="23" t="s">
        <v>38</v>
      </c>
      <c r="J5" s="24"/>
      <c r="K5" s="22" t="s">
        <v>39</v>
      </c>
      <c r="L5" s="23" t="s">
        <v>38</v>
      </c>
      <c r="M5" s="24"/>
      <c r="N5" s="22" t="s">
        <v>39</v>
      </c>
      <c r="O5" s="23" t="s">
        <v>38</v>
      </c>
      <c r="P5" s="24"/>
      <c r="Q5" s="24"/>
      <c r="R5" s="24"/>
      <c r="S5" s="24"/>
      <c r="T5" s="25"/>
      <c r="U5" s="90"/>
      <c r="V5" s="120"/>
      <c r="W5" s="26"/>
      <c r="X5" s="122"/>
    </row>
    <row r="6" spans="1:24" s="14" customFormat="1" ht="19.5" customHeight="1">
      <c r="A6" s="128"/>
      <c r="B6" s="132"/>
      <c r="C6" s="115"/>
      <c r="D6" s="116"/>
      <c r="E6" s="115"/>
      <c r="F6" s="116"/>
      <c r="G6" s="101"/>
      <c r="H6" s="22" t="s">
        <v>40</v>
      </c>
      <c r="I6" s="23" t="s">
        <v>41</v>
      </c>
      <c r="J6" s="24"/>
      <c r="K6" s="22" t="s">
        <v>40</v>
      </c>
      <c r="L6" s="23" t="s">
        <v>41</v>
      </c>
      <c r="M6" s="24"/>
      <c r="N6" s="22" t="s">
        <v>40</v>
      </c>
      <c r="O6" s="23" t="s">
        <v>41</v>
      </c>
      <c r="P6" s="24"/>
      <c r="Q6" s="24"/>
      <c r="R6" s="24"/>
      <c r="S6" s="24"/>
      <c r="T6" s="25"/>
      <c r="U6" s="90"/>
      <c r="V6" s="120"/>
      <c r="W6" s="26"/>
      <c r="X6" s="122"/>
    </row>
    <row r="7" spans="1:24" s="14" customFormat="1" ht="19.5" customHeight="1">
      <c r="A7" s="129"/>
      <c r="B7" s="132"/>
      <c r="C7" s="115"/>
      <c r="D7" s="116"/>
      <c r="E7" s="115" t="s">
        <v>47</v>
      </c>
      <c r="F7" s="116"/>
      <c r="G7" s="101"/>
      <c r="H7" s="27" t="s">
        <v>42</v>
      </c>
      <c r="I7" s="113" t="s">
        <v>43</v>
      </c>
      <c r="J7" s="28"/>
      <c r="K7" s="27" t="s">
        <v>42</v>
      </c>
      <c r="L7" s="113" t="s">
        <v>43</v>
      </c>
      <c r="M7" s="28"/>
      <c r="N7" s="27" t="s">
        <v>42</v>
      </c>
      <c r="O7" s="113" t="s">
        <v>43</v>
      </c>
      <c r="P7" s="28"/>
      <c r="Q7" s="28"/>
      <c r="R7" s="28"/>
      <c r="S7" s="28"/>
      <c r="T7" s="33"/>
      <c r="U7" s="90" t="s">
        <v>44</v>
      </c>
      <c r="V7" s="120" t="s">
        <v>45</v>
      </c>
      <c r="W7" s="29"/>
      <c r="X7" s="123"/>
    </row>
    <row r="8" spans="1:24" s="14" customFormat="1" ht="19.5" customHeight="1" thickBot="1">
      <c r="A8" s="130"/>
      <c r="B8" s="133"/>
      <c r="C8" s="117" t="s">
        <v>46</v>
      </c>
      <c r="D8" s="118"/>
      <c r="E8" s="37" t="s">
        <v>67</v>
      </c>
      <c r="F8" s="38" t="s">
        <v>68</v>
      </c>
      <c r="G8" s="50" t="s">
        <v>69</v>
      </c>
      <c r="H8" s="1" t="s">
        <v>48</v>
      </c>
      <c r="I8" s="114"/>
      <c r="J8" s="30"/>
      <c r="K8" s="1" t="s">
        <v>48</v>
      </c>
      <c r="L8" s="114"/>
      <c r="M8" s="30"/>
      <c r="N8" s="1" t="s">
        <v>48</v>
      </c>
      <c r="O8" s="114"/>
      <c r="P8" s="30"/>
      <c r="Q8" s="30"/>
      <c r="R8" s="30"/>
      <c r="S8" s="30"/>
      <c r="T8" s="31"/>
      <c r="U8" s="91"/>
      <c r="V8" s="125"/>
      <c r="W8" s="32"/>
      <c r="X8" s="124"/>
    </row>
    <row r="9" spans="1:25" ht="19.5" customHeight="1">
      <c r="A9" s="92">
        <v>1</v>
      </c>
      <c r="B9" s="95">
        <v>22</v>
      </c>
      <c r="C9" s="74">
        <v>24954</v>
      </c>
      <c r="D9" s="75"/>
      <c r="E9" s="55">
        <v>55147</v>
      </c>
      <c r="F9" s="51" t="s">
        <v>76</v>
      </c>
      <c r="G9" s="100" t="s">
        <v>30</v>
      </c>
      <c r="H9" s="11">
        <v>0.2708333333333333</v>
      </c>
      <c r="I9" s="12">
        <f>H11-H9</f>
        <v>0.1125578703703704</v>
      </c>
      <c r="J9" s="80">
        <f>I9/"01:00:00"</f>
        <v>2.7013888888888897</v>
      </c>
      <c r="K9" s="3">
        <f>H11+TIME(0,40,0)</f>
        <v>0.4111689814814815</v>
      </c>
      <c r="L9" s="4">
        <f>K11-K9</f>
        <v>0.1425925925925926</v>
      </c>
      <c r="M9" s="80">
        <f>L9/"01:00:00"</f>
        <v>3.4222222222222225</v>
      </c>
      <c r="N9" s="3">
        <f>K11+TIME(0,50,0)</f>
        <v>0.5884837962962963</v>
      </c>
      <c r="O9" s="4">
        <f>N10-N9</f>
        <v>0.11818287037037034</v>
      </c>
      <c r="P9" s="80">
        <f>O9/"01:00:00"</f>
        <v>2.836388888888888</v>
      </c>
      <c r="Q9" s="80" t="e">
        <f>#REF!/"01:00:00"</f>
        <v>#REF!</v>
      </c>
      <c r="R9" s="80" t="e">
        <f>#REF!/"01:00:00"</f>
        <v>#REF!</v>
      </c>
      <c r="S9" s="80" t="e">
        <f>#REF!/"01:00:00"</f>
        <v>#REF!</v>
      </c>
      <c r="T9" s="80" t="e">
        <f>#REF!/"01:00:00"</f>
        <v>#REF!</v>
      </c>
      <c r="U9" s="89">
        <f>I9+L9+O9</f>
        <v>0.37333333333333335</v>
      </c>
      <c r="V9" s="77">
        <f>80/W9</f>
        <v>8.928571428571427</v>
      </c>
      <c r="W9" s="80">
        <f>U9/"01:00:00"</f>
        <v>8.96</v>
      </c>
      <c r="X9" s="142" t="s">
        <v>289</v>
      </c>
      <c r="Y9" s="14"/>
    </row>
    <row r="10" spans="1:25" ht="19.5" customHeight="1">
      <c r="A10" s="93"/>
      <c r="B10" s="96"/>
      <c r="C10" s="102" t="s">
        <v>152</v>
      </c>
      <c r="D10" s="103"/>
      <c r="E10" s="102" t="s">
        <v>153</v>
      </c>
      <c r="F10" s="103"/>
      <c r="G10" s="101"/>
      <c r="H10" s="6">
        <v>0.37667824074074074</v>
      </c>
      <c r="I10" s="7">
        <f>28/J9</f>
        <v>10.365038560411309</v>
      </c>
      <c r="J10" s="81"/>
      <c r="K10" s="6">
        <v>0.5471759259259259</v>
      </c>
      <c r="L10" s="7">
        <f>28/M9</f>
        <v>8.181818181818182</v>
      </c>
      <c r="M10" s="81"/>
      <c r="N10" s="8">
        <v>0.7066666666666667</v>
      </c>
      <c r="O10" s="7">
        <f>24/P9</f>
        <v>8.461463127999219</v>
      </c>
      <c r="P10" s="81"/>
      <c r="Q10" s="81"/>
      <c r="R10" s="81"/>
      <c r="S10" s="81"/>
      <c r="T10" s="81"/>
      <c r="U10" s="90"/>
      <c r="V10" s="78"/>
      <c r="W10" s="81"/>
      <c r="X10" s="143"/>
      <c r="Y10" s="14"/>
    </row>
    <row r="11" spans="1:25" ht="19.5" customHeight="1">
      <c r="A11" s="93"/>
      <c r="B11" s="96"/>
      <c r="C11" s="102"/>
      <c r="D11" s="103"/>
      <c r="E11" s="102" t="s">
        <v>154</v>
      </c>
      <c r="F11" s="103"/>
      <c r="G11" s="101" t="s">
        <v>31</v>
      </c>
      <c r="H11" s="9">
        <v>0.3833912037037037</v>
      </c>
      <c r="I11" s="88" t="s">
        <v>286</v>
      </c>
      <c r="J11" s="81"/>
      <c r="K11" s="9">
        <v>0.5537615740740741</v>
      </c>
      <c r="L11" s="88" t="s">
        <v>285</v>
      </c>
      <c r="M11" s="81"/>
      <c r="N11" s="10">
        <v>0.724675925925926</v>
      </c>
      <c r="O11" s="88" t="s">
        <v>288</v>
      </c>
      <c r="P11" s="81"/>
      <c r="Q11" s="81"/>
      <c r="R11" s="81"/>
      <c r="S11" s="81"/>
      <c r="T11" s="81"/>
      <c r="U11" s="90"/>
      <c r="V11" s="78"/>
      <c r="W11" s="81"/>
      <c r="X11" s="143"/>
      <c r="Y11" s="14"/>
    </row>
    <row r="12" spans="1:25" ht="19.5" customHeight="1" thickBot="1">
      <c r="A12" s="94"/>
      <c r="B12" s="97"/>
      <c r="C12" s="72" t="s">
        <v>155</v>
      </c>
      <c r="D12" s="73"/>
      <c r="E12" s="37" t="s">
        <v>32</v>
      </c>
      <c r="F12" s="38">
        <v>2007</v>
      </c>
      <c r="G12" s="71"/>
      <c r="H12" s="2">
        <f>H11-H10</f>
        <v>0.006712962962962976</v>
      </c>
      <c r="I12" s="87"/>
      <c r="J12" s="82"/>
      <c r="K12" s="2">
        <f>K11-K10</f>
        <v>0.006585648148148215</v>
      </c>
      <c r="L12" s="87"/>
      <c r="M12" s="82"/>
      <c r="N12" s="2">
        <f>N11-N10</f>
        <v>0.018009259259259336</v>
      </c>
      <c r="O12" s="87"/>
      <c r="P12" s="82"/>
      <c r="Q12" s="82"/>
      <c r="R12" s="82"/>
      <c r="S12" s="82"/>
      <c r="T12" s="82"/>
      <c r="U12" s="91"/>
      <c r="V12" s="79"/>
      <c r="W12" s="82"/>
      <c r="X12" s="144"/>
      <c r="Y12" s="14"/>
    </row>
    <row r="13" spans="1:24" s="14" customFormat="1" ht="19.5" customHeight="1">
      <c r="A13" s="92">
        <v>2</v>
      </c>
      <c r="B13" s="95">
        <v>21</v>
      </c>
      <c r="C13" s="74">
        <v>24223</v>
      </c>
      <c r="D13" s="75"/>
      <c r="E13" s="53">
        <v>51879</v>
      </c>
      <c r="F13" s="49" t="s">
        <v>65</v>
      </c>
      <c r="G13" s="100" t="s">
        <v>30</v>
      </c>
      <c r="H13" s="11">
        <v>0.2708333333333333</v>
      </c>
      <c r="I13" s="12">
        <f>H15-H13</f>
        <v>0.10746527777777781</v>
      </c>
      <c r="J13" s="80">
        <f>I13/"01:00:00"</f>
        <v>2.5791666666666675</v>
      </c>
      <c r="K13" s="3">
        <f>H15+TIME(0,40,0)</f>
        <v>0.4060763888888889</v>
      </c>
      <c r="L13" s="4">
        <f>K15-K13</f>
        <v>0.10839120370370364</v>
      </c>
      <c r="M13" s="80">
        <f>L13/"01:00:00"</f>
        <v>2.6013888888888874</v>
      </c>
      <c r="N13" s="3">
        <f>K15+TIME(0,50,0)</f>
        <v>0.5491898148148148</v>
      </c>
      <c r="O13" s="4">
        <f>N14-N13</f>
        <v>-0.5491898148148148</v>
      </c>
      <c r="P13" s="80">
        <f>O13/"01:00:00"</f>
        <v>-13.180555555555555</v>
      </c>
      <c r="Q13" s="80" t="e">
        <f>#REF!/"01:00:00"</f>
        <v>#REF!</v>
      </c>
      <c r="R13" s="80" t="e">
        <f>#REF!/"01:00:00"</f>
        <v>#REF!</v>
      </c>
      <c r="S13" s="80" t="e">
        <f>#REF!/"01:00:00"</f>
        <v>#REF!</v>
      </c>
      <c r="T13" s="80" t="e">
        <f>#REF!/"01:00:00"</f>
        <v>#REF!</v>
      </c>
      <c r="U13" s="89">
        <f>I13+L13+O13</f>
        <v>-0.3333333333333333</v>
      </c>
      <c r="V13" s="77">
        <f>80/W13</f>
        <v>-10</v>
      </c>
      <c r="W13" s="80">
        <f>U13/"01:00:00"</f>
        <v>-8</v>
      </c>
      <c r="X13" s="142" t="s">
        <v>290</v>
      </c>
    </row>
    <row r="14" spans="1:24" s="14" customFormat="1" ht="19.5" customHeight="1">
      <c r="A14" s="93"/>
      <c r="B14" s="96"/>
      <c r="C14" s="102" t="s">
        <v>104</v>
      </c>
      <c r="D14" s="103"/>
      <c r="E14" s="102" t="s">
        <v>150</v>
      </c>
      <c r="F14" s="103"/>
      <c r="G14" s="101"/>
      <c r="H14" s="6">
        <v>0.3731481481481482</v>
      </c>
      <c r="I14" s="7">
        <f>28/J13</f>
        <v>10.856219709208396</v>
      </c>
      <c r="J14" s="81"/>
      <c r="K14" s="6">
        <v>0.510775462962963</v>
      </c>
      <c r="L14" s="7">
        <f>28/M13</f>
        <v>10.763481046449552</v>
      </c>
      <c r="M14" s="81"/>
      <c r="N14" s="8"/>
      <c r="O14" s="7">
        <f>24/P13</f>
        <v>-1.8208640674394099</v>
      </c>
      <c r="P14" s="81"/>
      <c r="Q14" s="81"/>
      <c r="R14" s="81"/>
      <c r="S14" s="81"/>
      <c r="T14" s="81"/>
      <c r="U14" s="90"/>
      <c r="V14" s="78"/>
      <c r="W14" s="81"/>
      <c r="X14" s="143"/>
    </row>
    <row r="15" spans="1:24" s="14" customFormat="1" ht="19.5" customHeight="1">
      <c r="A15" s="93"/>
      <c r="B15" s="96"/>
      <c r="C15" s="102"/>
      <c r="D15" s="103"/>
      <c r="E15" s="102" t="s">
        <v>151</v>
      </c>
      <c r="F15" s="103"/>
      <c r="G15" s="101" t="s">
        <v>31</v>
      </c>
      <c r="H15" s="9">
        <v>0.3782986111111111</v>
      </c>
      <c r="I15" s="88" t="s">
        <v>287</v>
      </c>
      <c r="J15" s="81"/>
      <c r="K15" s="9">
        <v>0.5144675925925926</v>
      </c>
      <c r="L15" s="88" t="s">
        <v>288</v>
      </c>
      <c r="M15" s="81"/>
      <c r="N15" s="10"/>
      <c r="O15" s="88"/>
      <c r="P15" s="81"/>
      <c r="Q15" s="81"/>
      <c r="R15" s="81"/>
      <c r="S15" s="81"/>
      <c r="T15" s="81"/>
      <c r="U15" s="90"/>
      <c r="V15" s="78"/>
      <c r="W15" s="81"/>
      <c r="X15" s="143"/>
    </row>
    <row r="16" spans="1:24" s="14" customFormat="1" ht="19.5" customHeight="1" thickBot="1">
      <c r="A16" s="94"/>
      <c r="B16" s="97"/>
      <c r="C16" s="145" t="s">
        <v>105</v>
      </c>
      <c r="D16" s="146"/>
      <c r="E16" s="37" t="s">
        <v>32</v>
      </c>
      <c r="F16" s="38">
        <v>1998</v>
      </c>
      <c r="G16" s="71"/>
      <c r="H16" s="2">
        <f>H15-H14</f>
        <v>0.005150462962962954</v>
      </c>
      <c r="I16" s="87"/>
      <c r="J16" s="82"/>
      <c r="K16" s="2">
        <f>K15-K14</f>
        <v>0.0036921296296296147</v>
      </c>
      <c r="L16" s="87"/>
      <c r="M16" s="82"/>
      <c r="N16" s="2">
        <f>N15-N14</f>
        <v>0</v>
      </c>
      <c r="O16" s="87"/>
      <c r="P16" s="82"/>
      <c r="Q16" s="82"/>
      <c r="R16" s="82"/>
      <c r="S16" s="82"/>
      <c r="T16" s="82"/>
      <c r="U16" s="91"/>
      <c r="V16" s="79"/>
      <c r="W16" s="82"/>
      <c r="X16" s="144"/>
    </row>
    <row r="17" spans="1:25" ht="19.5" customHeight="1">
      <c r="A17" s="92">
        <v>3</v>
      </c>
      <c r="B17" s="95">
        <v>23</v>
      </c>
      <c r="C17" s="74">
        <v>27835</v>
      </c>
      <c r="D17" s="75"/>
      <c r="E17" s="55">
        <v>54263</v>
      </c>
      <c r="F17" s="51" t="s">
        <v>76</v>
      </c>
      <c r="G17" s="100" t="s">
        <v>30</v>
      </c>
      <c r="H17" s="11">
        <v>0.2708333333333333</v>
      </c>
      <c r="I17" s="12">
        <f>H19-H17</f>
        <v>0.1100694444444445</v>
      </c>
      <c r="J17" s="80">
        <f>I17/"01:00:00"</f>
        <v>2.641666666666668</v>
      </c>
      <c r="K17" s="3">
        <f>H19+TIME(0,40,0)</f>
        <v>0.4086805555555556</v>
      </c>
      <c r="L17" s="4">
        <f>K19-K17</f>
        <v>-0.4086805555555556</v>
      </c>
      <c r="M17" s="80">
        <f>L17/"01:00:00"</f>
        <v>-9.808333333333335</v>
      </c>
      <c r="N17" s="3">
        <f>K19+TIME(0,50,0)</f>
        <v>0.034722222222222224</v>
      </c>
      <c r="O17" s="4">
        <f>N18-N17</f>
        <v>-0.034722222222222224</v>
      </c>
      <c r="P17" s="80">
        <f>O17/"01:00:00"</f>
        <v>-0.8333333333333334</v>
      </c>
      <c r="Q17" s="80" t="e">
        <f>#REF!/"01:00:00"</f>
        <v>#REF!</v>
      </c>
      <c r="R17" s="80" t="e">
        <f>#REF!/"01:00:00"</f>
        <v>#REF!</v>
      </c>
      <c r="S17" s="80" t="e">
        <f>#REF!/"01:00:00"</f>
        <v>#REF!</v>
      </c>
      <c r="T17" s="80" t="e">
        <f>#REF!/"01:00:00"</f>
        <v>#REF!</v>
      </c>
      <c r="U17" s="89">
        <f>I17+L17+O17</f>
        <v>-0.3333333333333333</v>
      </c>
      <c r="V17" s="77">
        <f>80/W17</f>
        <v>-10</v>
      </c>
      <c r="W17" s="80">
        <f>U17/"01:00:00"</f>
        <v>-8</v>
      </c>
      <c r="X17" s="142" t="s">
        <v>256</v>
      </c>
      <c r="Y17" s="14"/>
    </row>
    <row r="18" spans="1:25" ht="19.5" customHeight="1">
      <c r="A18" s="93"/>
      <c r="B18" s="96"/>
      <c r="C18" s="102" t="s">
        <v>156</v>
      </c>
      <c r="D18" s="103"/>
      <c r="E18" s="102" t="s">
        <v>157</v>
      </c>
      <c r="F18" s="103"/>
      <c r="G18" s="101"/>
      <c r="H18" s="6">
        <v>0.37628472222222226</v>
      </c>
      <c r="I18" s="7">
        <f>28/J17</f>
        <v>10.599369085173496</v>
      </c>
      <c r="J18" s="81"/>
      <c r="K18" s="6"/>
      <c r="L18" s="7">
        <f>28/M17</f>
        <v>-2.8547153780798635</v>
      </c>
      <c r="M18" s="81"/>
      <c r="N18" s="8"/>
      <c r="O18" s="7">
        <f>24/P17</f>
        <v>-28.799999999999997</v>
      </c>
      <c r="P18" s="81"/>
      <c r="Q18" s="81"/>
      <c r="R18" s="81"/>
      <c r="S18" s="81"/>
      <c r="T18" s="81"/>
      <c r="U18" s="90"/>
      <c r="V18" s="78"/>
      <c r="W18" s="81"/>
      <c r="X18" s="143"/>
      <c r="Y18" s="14"/>
    </row>
    <row r="19" spans="1:25" ht="19.5" customHeight="1">
      <c r="A19" s="93"/>
      <c r="B19" s="96"/>
      <c r="C19" s="102"/>
      <c r="D19" s="103"/>
      <c r="E19" s="102" t="s">
        <v>158</v>
      </c>
      <c r="F19" s="103"/>
      <c r="G19" s="101" t="s">
        <v>159</v>
      </c>
      <c r="H19" s="9">
        <v>0.3809027777777778</v>
      </c>
      <c r="I19" s="88" t="s">
        <v>285</v>
      </c>
      <c r="J19" s="81"/>
      <c r="K19" s="9"/>
      <c r="L19" s="88"/>
      <c r="M19" s="81"/>
      <c r="N19" s="10"/>
      <c r="O19" s="88"/>
      <c r="P19" s="81"/>
      <c r="Q19" s="81"/>
      <c r="R19" s="81"/>
      <c r="S19" s="81"/>
      <c r="T19" s="81"/>
      <c r="U19" s="90"/>
      <c r="V19" s="78"/>
      <c r="W19" s="81"/>
      <c r="X19" s="143"/>
      <c r="Y19" s="14"/>
    </row>
    <row r="20" spans="1:25" ht="19.5" customHeight="1" thickBot="1">
      <c r="A20" s="94"/>
      <c r="B20" s="97"/>
      <c r="C20" s="72" t="s">
        <v>160</v>
      </c>
      <c r="D20" s="73"/>
      <c r="E20" s="37" t="s">
        <v>161</v>
      </c>
      <c r="F20" s="38">
        <v>2000</v>
      </c>
      <c r="G20" s="71"/>
      <c r="H20" s="2">
        <f>H19-H18</f>
        <v>0.004618055555555556</v>
      </c>
      <c r="I20" s="87"/>
      <c r="J20" s="82"/>
      <c r="K20" s="2">
        <f>K19-K18</f>
        <v>0</v>
      </c>
      <c r="L20" s="87"/>
      <c r="M20" s="82"/>
      <c r="N20" s="2">
        <f>N19-N18</f>
        <v>0</v>
      </c>
      <c r="O20" s="87"/>
      <c r="P20" s="82"/>
      <c r="Q20" s="82"/>
      <c r="R20" s="82"/>
      <c r="S20" s="82"/>
      <c r="T20" s="82"/>
      <c r="U20" s="91"/>
      <c r="V20" s="79"/>
      <c r="W20" s="82"/>
      <c r="X20" s="144"/>
      <c r="Y20" s="14"/>
    </row>
    <row r="21" spans="1:24" ht="19.5" customHeight="1">
      <c r="A21" s="104" t="s">
        <v>106</v>
      </c>
      <c r="B21" s="105"/>
      <c r="C21" s="105"/>
      <c r="D21" s="105"/>
      <c r="E21" s="105"/>
      <c r="F21" s="105"/>
      <c r="G21" s="106"/>
      <c r="H21" s="11">
        <v>0.2708333333333333</v>
      </c>
      <c r="I21" s="12">
        <f>H23-H21</f>
        <v>0.13125000000000003</v>
      </c>
      <c r="J21" s="80">
        <f>I21/"01:00:00"</f>
        <v>3.150000000000001</v>
      </c>
      <c r="K21" s="3">
        <f>H23+TIME(0,40,0)</f>
        <v>0.42986111111111114</v>
      </c>
      <c r="L21" s="4">
        <f>K23-K21</f>
        <v>0.13124999999999998</v>
      </c>
      <c r="M21" s="80">
        <f>L21/"01:00:00"</f>
        <v>3.1499999999999995</v>
      </c>
      <c r="N21" s="5">
        <f>K23+TIME(0,50,0)</f>
        <v>0.5958333333333333</v>
      </c>
      <c r="O21" s="4">
        <f>N22-N21</f>
        <v>0.11250000000000004</v>
      </c>
      <c r="P21" s="80">
        <f>O21/"01:00:00"</f>
        <v>2.700000000000001</v>
      </c>
      <c r="Q21" s="80" t="e">
        <f>#REF!/"01:00:00"</f>
        <v>#REF!</v>
      </c>
      <c r="R21" s="80" t="e">
        <f>#REF!/"01:00:00"</f>
        <v>#REF!</v>
      </c>
      <c r="S21" s="80" t="e">
        <f>#REF!/"01:00:00"</f>
        <v>#REF!</v>
      </c>
      <c r="T21" s="80" t="e">
        <f>#REF!/"01:00:00"</f>
        <v>#REF!</v>
      </c>
      <c r="U21" s="89">
        <f>I21+L21+O21</f>
        <v>0.37500000000000006</v>
      </c>
      <c r="V21" s="77">
        <f>80/W21</f>
        <v>8.888888888888888</v>
      </c>
      <c r="W21" s="70">
        <f>U21/"01:00:00"</f>
        <v>9.000000000000002</v>
      </c>
      <c r="X21" s="34"/>
    </row>
    <row r="22" spans="1:24" ht="19.5" customHeight="1">
      <c r="A22" s="107"/>
      <c r="B22" s="108"/>
      <c r="C22" s="108"/>
      <c r="D22" s="108"/>
      <c r="E22" s="108"/>
      <c r="F22" s="108"/>
      <c r="G22" s="109"/>
      <c r="H22" s="6">
        <v>0.38819444444444445</v>
      </c>
      <c r="I22" s="7">
        <f>28/J21</f>
        <v>8.888888888888888</v>
      </c>
      <c r="J22" s="81"/>
      <c r="K22" s="6">
        <v>0.5472222222222222</v>
      </c>
      <c r="L22" s="7">
        <f>28/M21</f>
        <v>8.888888888888891</v>
      </c>
      <c r="M22" s="81"/>
      <c r="N22" s="47">
        <v>0.7083333333333334</v>
      </c>
      <c r="O22" s="7">
        <f>24/P21</f>
        <v>8.888888888888886</v>
      </c>
      <c r="P22" s="81"/>
      <c r="Q22" s="81"/>
      <c r="R22" s="81"/>
      <c r="S22" s="81"/>
      <c r="T22" s="81"/>
      <c r="U22" s="90"/>
      <c r="V22" s="78"/>
      <c r="W22" s="65"/>
      <c r="X22" s="34"/>
    </row>
    <row r="23" spans="1:24" ht="19.5" customHeight="1">
      <c r="A23" s="107"/>
      <c r="B23" s="108"/>
      <c r="C23" s="108"/>
      <c r="D23" s="108"/>
      <c r="E23" s="108"/>
      <c r="F23" s="108"/>
      <c r="G23" s="109"/>
      <c r="H23" s="9">
        <v>0.40208333333333335</v>
      </c>
      <c r="I23" s="88"/>
      <c r="J23" s="81"/>
      <c r="K23" s="9">
        <v>0.5611111111111111</v>
      </c>
      <c r="L23" s="88"/>
      <c r="M23" s="81"/>
      <c r="N23" s="10">
        <v>0.7291666666666666</v>
      </c>
      <c r="O23" s="67" t="s">
        <v>59</v>
      </c>
      <c r="P23" s="81"/>
      <c r="Q23" s="81"/>
      <c r="R23" s="81"/>
      <c r="S23" s="81"/>
      <c r="T23" s="81"/>
      <c r="U23" s="90"/>
      <c r="V23" s="78"/>
      <c r="W23" s="65"/>
      <c r="X23" s="34"/>
    </row>
    <row r="24" spans="1:24" ht="19.5" customHeight="1" thickBot="1">
      <c r="A24" s="110"/>
      <c r="B24" s="111"/>
      <c r="C24" s="111"/>
      <c r="D24" s="111"/>
      <c r="E24" s="111"/>
      <c r="F24" s="111"/>
      <c r="G24" s="112"/>
      <c r="H24" s="2">
        <f>H23-H22</f>
        <v>0.013888888888888895</v>
      </c>
      <c r="I24" s="87"/>
      <c r="J24" s="82"/>
      <c r="K24" s="2">
        <f>K23-K22</f>
        <v>0.01388888888888895</v>
      </c>
      <c r="L24" s="87"/>
      <c r="M24" s="82"/>
      <c r="N24" s="2">
        <f>N23-N22</f>
        <v>0.02083333333333326</v>
      </c>
      <c r="O24" s="68"/>
      <c r="P24" s="82"/>
      <c r="Q24" s="82"/>
      <c r="R24" s="82"/>
      <c r="S24" s="82"/>
      <c r="T24" s="82"/>
      <c r="U24" s="91"/>
      <c r="V24" s="79"/>
      <c r="W24" s="66"/>
      <c r="X24" s="34"/>
    </row>
    <row r="25" spans="7:12" ht="19.5" customHeight="1">
      <c r="G25" t="s">
        <v>77</v>
      </c>
      <c r="I25" s="56">
        <v>0.027777777777777776</v>
      </c>
      <c r="L25" s="56">
        <v>0.034722222222222224</v>
      </c>
    </row>
  </sheetData>
  <sheetProtection/>
  <mergeCells count="107">
    <mergeCell ref="A13:A16"/>
    <mergeCell ref="A9:A12"/>
    <mergeCell ref="B9:B12"/>
    <mergeCell ref="T9:T12"/>
    <mergeCell ref="J9:J12"/>
    <mergeCell ref="M9:M12"/>
    <mergeCell ref="P9:P12"/>
    <mergeCell ref="Q9:Q12"/>
    <mergeCell ref="L11:L12"/>
    <mergeCell ref="O11:O12"/>
    <mergeCell ref="A3:P3"/>
    <mergeCell ref="F2:G2"/>
    <mergeCell ref="A1:E2"/>
    <mergeCell ref="H2:O2"/>
    <mergeCell ref="V3:X3"/>
    <mergeCell ref="G11:G12"/>
    <mergeCell ref="I11:I12"/>
    <mergeCell ref="I19:I20"/>
    <mergeCell ref="O7:O8"/>
    <mergeCell ref="H4:I4"/>
    <mergeCell ref="N4:O4"/>
    <mergeCell ref="U7:U8"/>
    <mergeCell ref="U4:U6"/>
    <mergeCell ref="X4:X8"/>
    <mergeCell ref="G9:G10"/>
    <mergeCell ref="C10:D11"/>
    <mergeCell ref="E10:F10"/>
    <mergeCell ref="E11:F11"/>
    <mergeCell ref="B13:B16"/>
    <mergeCell ref="C13:D13"/>
    <mergeCell ref="C9:D9"/>
    <mergeCell ref="C12:D12"/>
    <mergeCell ref="J13:J16"/>
    <mergeCell ref="I15:I16"/>
    <mergeCell ref="G13:G14"/>
    <mergeCell ref="A4:A8"/>
    <mergeCell ref="C8:D8"/>
    <mergeCell ref="B4:B8"/>
    <mergeCell ref="C4:D4"/>
    <mergeCell ref="C5:D7"/>
    <mergeCell ref="C14:D15"/>
    <mergeCell ref="C16:D16"/>
    <mergeCell ref="K4:L4"/>
    <mergeCell ref="G4:G7"/>
    <mergeCell ref="I7:I8"/>
    <mergeCell ref="L7:L8"/>
    <mergeCell ref="X13:X16"/>
    <mergeCell ref="W9:W12"/>
    <mergeCell ref="X9:X12"/>
    <mergeCell ref="E5:F6"/>
    <mergeCell ref="E14:F14"/>
    <mergeCell ref="E15:F15"/>
    <mergeCell ref="E7:F7"/>
    <mergeCell ref="O15:O16"/>
    <mergeCell ref="G15:G16"/>
    <mergeCell ref="L15:L16"/>
    <mergeCell ref="V4:V6"/>
    <mergeCell ref="U13:U16"/>
    <mergeCell ref="V7:V8"/>
    <mergeCell ref="W13:W16"/>
    <mergeCell ref="M13:M16"/>
    <mergeCell ref="P13:P16"/>
    <mergeCell ref="Q13:Q16"/>
    <mergeCell ref="V13:V16"/>
    <mergeCell ref="T13:T16"/>
    <mergeCell ref="S9:S12"/>
    <mergeCell ref="R17:R20"/>
    <mergeCell ref="S17:S20"/>
    <mergeCell ref="V9:V12"/>
    <mergeCell ref="U9:U12"/>
    <mergeCell ref="R9:R12"/>
    <mergeCell ref="R13:R16"/>
    <mergeCell ref="S13:S16"/>
    <mergeCell ref="J21:J24"/>
    <mergeCell ref="M21:M24"/>
    <mergeCell ref="P21:P24"/>
    <mergeCell ref="Q21:Q24"/>
    <mergeCell ref="A21:G24"/>
    <mergeCell ref="V21:V24"/>
    <mergeCell ref="W21:W24"/>
    <mergeCell ref="I23:I24"/>
    <mergeCell ref="L23:L24"/>
    <mergeCell ref="O23:O24"/>
    <mergeCell ref="R21:R24"/>
    <mergeCell ref="S21:S24"/>
    <mergeCell ref="T21:T24"/>
    <mergeCell ref="U21:U24"/>
    <mergeCell ref="Q17:Q20"/>
    <mergeCell ref="L19:L20"/>
    <mergeCell ref="O19:O20"/>
    <mergeCell ref="C17:D17"/>
    <mergeCell ref="G17:G18"/>
    <mergeCell ref="C18:D19"/>
    <mergeCell ref="E18:F18"/>
    <mergeCell ref="E19:F19"/>
    <mergeCell ref="G19:G20"/>
    <mergeCell ref="C20:D20"/>
    <mergeCell ref="X17:X20"/>
    <mergeCell ref="B17:B20"/>
    <mergeCell ref="A17:A20"/>
    <mergeCell ref="T17:T20"/>
    <mergeCell ref="U17:U20"/>
    <mergeCell ref="V17:V20"/>
    <mergeCell ref="W17:W20"/>
    <mergeCell ref="J17:J20"/>
    <mergeCell ref="M17:M20"/>
    <mergeCell ref="P17:P20"/>
  </mergeCells>
  <printOptions horizontalCentered="1" verticalCentered="1"/>
  <pageMargins left="0" right="0.3937007874015748" top="0.1968503937007874" bottom="0.1968503937007874" header="0.5118110236220472" footer="0.511811023622047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:E2"/>
    </sheetView>
  </sheetViews>
  <sheetFormatPr defaultColWidth="9.00390625" defaultRowHeight="15" customHeight="1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8.375" style="13" hidden="1" customWidth="1"/>
    <col min="11" max="11" width="8.875" style="13" hidden="1" customWidth="1"/>
    <col min="12" max="12" width="9.625" style="16" bestFit="1" customWidth="1"/>
    <col min="13" max="13" width="9.00390625" style="13" customWidth="1"/>
    <col min="14" max="14" width="6.00390625" style="13" hidden="1" customWidth="1"/>
    <col min="15" max="15" width="4.125" style="13" hidden="1" customWidth="1"/>
    <col min="16" max="16" width="8.25390625" style="13" hidden="1" customWidth="1"/>
    <col min="17" max="17" width="8.625" style="13" hidden="1" customWidth="1"/>
    <col min="18" max="18" width="3.125" style="13" hidden="1" customWidth="1"/>
    <col min="19" max="19" width="9.00390625" style="16" customWidth="1"/>
    <col min="20" max="20" width="12.625" style="13" customWidth="1"/>
    <col min="21" max="21" width="0.12890625" style="13" customWidth="1"/>
    <col min="22" max="22" width="12.625" style="13" customWidth="1"/>
    <col min="23" max="16384" width="9.00390625" style="13" customWidth="1"/>
  </cols>
  <sheetData>
    <row r="1" spans="1:19" ht="15" customHeight="1">
      <c r="A1" s="136" t="s">
        <v>27</v>
      </c>
      <c r="B1" s="136"/>
      <c r="C1" s="136"/>
      <c r="D1" s="136"/>
      <c r="E1" s="136"/>
      <c r="H1" s="13"/>
      <c r="L1" s="13"/>
      <c r="S1" s="13"/>
    </row>
    <row r="2" spans="1:22" ht="15" customHeight="1">
      <c r="A2" s="136"/>
      <c r="B2" s="136"/>
      <c r="C2" s="136"/>
      <c r="D2" s="136"/>
      <c r="E2" s="136"/>
      <c r="F2" s="138" t="s">
        <v>191</v>
      </c>
      <c r="G2" s="138"/>
      <c r="H2" s="138"/>
      <c r="I2" s="138"/>
      <c r="J2" s="138"/>
      <c r="K2" s="138"/>
      <c r="L2" s="138"/>
      <c r="M2" s="138"/>
      <c r="N2" s="39"/>
      <c r="O2" s="39"/>
      <c r="P2" s="39"/>
      <c r="Q2" s="39"/>
      <c r="R2" s="39"/>
      <c r="S2" s="62" t="s">
        <v>164</v>
      </c>
      <c r="T2" s="64">
        <v>80</v>
      </c>
      <c r="U2" s="39"/>
      <c r="V2" s="39" t="s">
        <v>229</v>
      </c>
    </row>
    <row r="3" spans="1:22" ht="15" customHeight="1" thickBot="1">
      <c r="A3" s="148" t="s">
        <v>118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7" t="s">
        <v>148</v>
      </c>
      <c r="U3" s="147"/>
      <c r="V3" s="147"/>
    </row>
    <row r="4" spans="1:22" ht="15" customHeight="1">
      <c r="A4" s="92" t="s">
        <v>0</v>
      </c>
      <c r="B4" s="153" t="s">
        <v>8</v>
      </c>
      <c r="C4" s="151" t="s">
        <v>1</v>
      </c>
      <c r="D4" s="152"/>
      <c r="E4" s="48" t="s">
        <v>78</v>
      </c>
      <c r="F4" s="49" t="s">
        <v>79</v>
      </c>
      <c r="G4" s="100" t="s">
        <v>3</v>
      </c>
      <c r="H4" s="134" t="s">
        <v>80</v>
      </c>
      <c r="I4" s="135"/>
      <c r="J4" s="18"/>
      <c r="K4" s="18"/>
      <c r="L4" s="134" t="s">
        <v>259</v>
      </c>
      <c r="M4" s="135"/>
      <c r="N4" s="18"/>
      <c r="O4" s="18"/>
      <c r="P4" s="18"/>
      <c r="Q4" s="19"/>
      <c r="R4" s="20"/>
      <c r="S4" s="89" t="s">
        <v>18</v>
      </c>
      <c r="T4" s="119" t="s">
        <v>20</v>
      </c>
      <c r="U4" s="21"/>
      <c r="V4" s="121" t="s">
        <v>22</v>
      </c>
    </row>
    <row r="5" spans="1:22" s="14" customFormat="1" ht="15" customHeight="1">
      <c r="A5" s="93"/>
      <c r="B5" s="154"/>
      <c r="C5" s="102"/>
      <c r="D5" s="103"/>
      <c r="E5" s="115" t="s">
        <v>2</v>
      </c>
      <c r="F5" s="116"/>
      <c r="G5" s="101"/>
      <c r="H5" s="22" t="s">
        <v>9</v>
      </c>
      <c r="I5" s="23" t="s">
        <v>13</v>
      </c>
      <c r="J5" s="24"/>
      <c r="K5" s="24"/>
      <c r="L5" s="22" t="s">
        <v>16</v>
      </c>
      <c r="M5" s="23" t="s">
        <v>13</v>
      </c>
      <c r="N5" s="24"/>
      <c r="O5" s="24"/>
      <c r="P5" s="24"/>
      <c r="Q5" s="24"/>
      <c r="R5" s="25"/>
      <c r="S5" s="90"/>
      <c r="T5" s="120"/>
      <c r="U5" s="26"/>
      <c r="V5" s="122"/>
    </row>
    <row r="6" spans="1:22" s="14" customFormat="1" ht="15" customHeight="1">
      <c r="A6" s="93"/>
      <c r="B6" s="154"/>
      <c r="C6" s="102"/>
      <c r="D6" s="103"/>
      <c r="E6" s="115"/>
      <c r="F6" s="116"/>
      <c r="G6" s="101"/>
      <c r="H6" s="22" t="s">
        <v>10</v>
      </c>
      <c r="I6" s="23" t="s">
        <v>14</v>
      </c>
      <c r="J6" s="24"/>
      <c r="K6" s="24"/>
      <c r="L6" s="22" t="s">
        <v>17</v>
      </c>
      <c r="M6" s="23" t="s">
        <v>14</v>
      </c>
      <c r="N6" s="24"/>
      <c r="O6" s="24"/>
      <c r="P6" s="24"/>
      <c r="Q6" s="24"/>
      <c r="R6" s="25"/>
      <c r="S6" s="90"/>
      <c r="T6" s="120"/>
      <c r="U6" s="26"/>
      <c r="V6" s="122"/>
    </row>
    <row r="7" spans="1:22" s="14" customFormat="1" ht="15" customHeight="1">
      <c r="A7" s="93"/>
      <c r="B7" s="154"/>
      <c r="C7" s="102"/>
      <c r="D7" s="103"/>
      <c r="E7" s="115" t="s">
        <v>47</v>
      </c>
      <c r="F7" s="116"/>
      <c r="G7" s="101"/>
      <c r="H7" s="27" t="s">
        <v>11</v>
      </c>
      <c r="I7" s="113" t="s">
        <v>15</v>
      </c>
      <c r="J7" s="28"/>
      <c r="K7" s="28"/>
      <c r="L7" s="27" t="s">
        <v>11</v>
      </c>
      <c r="M7" s="113" t="s">
        <v>15</v>
      </c>
      <c r="N7" s="28"/>
      <c r="O7" s="28"/>
      <c r="P7" s="28"/>
      <c r="Q7" s="28"/>
      <c r="R7" s="33"/>
      <c r="S7" s="90" t="s">
        <v>19</v>
      </c>
      <c r="T7" s="120" t="s">
        <v>21</v>
      </c>
      <c r="U7" s="29"/>
      <c r="V7" s="123"/>
    </row>
    <row r="8" spans="1:22" s="14" customFormat="1" ht="15" customHeight="1" thickBot="1">
      <c r="A8" s="94"/>
      <c r="B8" s="155"/>
      <c r="C8" s="72" t="s">
        <v>46</v>
      </c>
      <c r="D8" s="73"/>
      <c r="E8" s="37" t="s">
        <v>67</v>
      </c>
      <c r="F8" s="38" t="s">
        <v>68</v>
      </c>
      <c r="G8" s="50" t="s">
        <v>69</v>
      </c>
      <c r="H8" s="1" t="s">
        <v>12</v>
      </c>
      <c r="I8" s="114"/>
      <c r="J8" s="30"/>
      <c r="K8" s="30"/>
      <c r="L8" s="1" t="s">
        <v>12</v>
      </c>
      <c r="M8" s="114"/>
      <c r="N8" s="30"/>
      <c r="O8" s="30"/>
      <c r="P8" s="30"/>
      <c r="Q8" s="30"/>
      <c r="R8" s="31"/>
      <c r="S8" s="91"/>
      <c r="T8" s="125"/>
      <c r="U8" s="32"/>
      <c r="V8" s="124"/>
    </row>
    <row r="9" spans="1:22" s="14" customFormat="1" ht="15" customHeight="1">
      <c r="A9" s="92">
        <v>1</v>
      </c>
      <c r="B9" s="95">
        <v>51</v>
      </c>
      <c r="C9" s="74">
        <v>27516</v>
      </c>
      <c r="D9" s="75"/>
      <c r="E9" s="55">
        <v>56014</v>
      </c>
      <c r="F9" s="51" t="s">
        <v>107</v>
      </c>
      <c r="G9" s="100" t="s">
        <v>91</v>
      </c>
      <c r="H9" s="11">
        <v>0.28125</v>
      </c>
      <c r="I9" s="12">
        <f>H11-H9</f>
        <v>0.10908564814814814</v>
      </c>
      <c r="J9" s="80">
        <f>I9/"01:00:00"</f>
        <v>2.6180555555555554</v>
      </c>
      <c r="K9" s="80" t="e">
        <f>#REF!/"01:00:00"</f>
        <v>#REF!</v>
      </c>
      <c r="L9" s="5">
        <f>H11+TIME(0,40,0)</f>
        <v>0.41811342592592593</v>
      </c>
      <c r="M9" s="4">
        <f>L10-L9</f>
        <v>0.10454861111111113</v>
      </c>
      <c r="N9" s="80">
        <f>M9/"01:00:00"</f>
        <v>2.509166666666667</v>
      </c>
      <c r="O9" s="80" t="e">
        <f>#REF!/"01:00:00"</f>
        <v>#REF!</v>
      </c>
      <c r="P9" s="80" t="e">
        <f>#REF!/"01:00:00"</f>
        <v>#REF!</v>
      </c>
      <c r="Q9" s="80" t="e">
        <f>#REF!/"01:00:00"</f>
        <v>#REF!</v>
      </c>
      <c r="R9" s="80" t="e">
        <f>#REF!/"01:00:00"</f>
        <v>#REF!</v>
      </c>
      <c r="S9" s="89">
        <f>I9+M9</f>
        <v>0.21363425925925927</v>
      </c>
      <c r="T9" s="77">
        <f>60/U9</f>
        <v>11.702242929894895</v>
      </c>
      <c r="U9" s="80">
        <f>S9/"01:00:00"</f>
        <v>5.127222222222223</v>
      </c>
      <c r="V9" s="57"/>
    </row>
    <row r="10" spans="1:22" s="14" customFormat="1" ht="15" customHeight="1">
      <c r="A10" s="93"/>
      <c r="B10" s="96"/>
      <c r="C10" s="102" t="s">
        <v>92</v>
      </c>
      <c r="D10" s="103"/>
      <c r="E10" s="102" t="s">
        <v>93</v>
      </c>
      <c r="F10" s="103"/>
      <c r="G10" s="101"/>
      <c r="H10" s="6">
        <v>0.381724537037037</v>
      </c>
      <c r="I10" s="7">
        <f>30/J9</f>
        <v>11.458885941644564</v>
      </c>
      <c r="J10" s="81"/>
      <c r="K10" s="81"/>
      <c r="L10" s="8">
        <v>0.5226620370370371</v>
      </c>
      <c r="M10" s="7">
        <f>30/N9</f>
        <v>11.956160743938888</v>
      </c>
      <c r="N10" s="81"/>
      <c r="O10" s="81"/>
      <c r="P10" s="81"/>
      <c r="Q10" s="81"/>
      <c r="R10" s="81"/>
      <c r="S10" s="90"/>
      <c r="T10" s="78"/>
      <c r="U10" s="81"/>
      <c r="V10" s="156" t="s">
        <v>260</v>
      </c>
    </row>
    <row r="11" spans="1:22" s="14" customFormat="1" ht="15" customHeight="1">
      <c r="A11" s="93"/>
      <c r="B11" s="96"/>
      <c r="C11" s="102"/>
      <c r="D11" s="103"/>
      <c r="E11" s="102" t="s">
        <v>94</v>
      </c>
      <c r="F11" s="103"/>
      <c r="G11" s="101" t="s">
        <v>95</v>
      </c>
      <c r="H11" s="9">
        <v>0.39033564814814814</v>
      </c>
      <c r="I11" s="88" t="s">
        <v>273</v>
      </c>
      <c r="J11" s="81"/>
      <c r="K11" s="81"/>
      <c r="L11" s="10">
        <v>0.5338657407407407</v>
      </c>
      <c r="M11" s="88" t="s">
        <v>269</v>
      </c>
      <c r="N11" s="81"/>
      <c r="O11" s="81"/>
      <c r="P11" s="81"/>
      <c r="Q11" s="81"/>
      <c r="R11" s="81"/>
      <c r="S11" s="90"/>
      <c r="T11" s="78"/>
      <c r="U11" s="81"/>
      <c r="V11" s="156"/>
    </row>
    <row r="12" spans="1:22" s="14" customFormat="1" ht="15" customHeight="1" thickBot="1">
      <c r="A12" s="94"/>
      <c r="B12" s="97"/>
      <c r="C12" s="72" t="s">
        <v>96</v>
      </c>
      <c r="D12" s="73"/>
      <c r="E12" s="37" t="s">
        <v>32</v>
      </c>
      <c r="F12" s="38">
        <v>2006</v>
      </c>
      <c r="G12" s="71"/>
      <c r="H12" s="2">
        <f>H11-H10</f>
        <v>0.008611111111111125</v>
      </c>
      <c r="I12" s="87"/>
      <c r="J12" s="82"/>
      <c r="K12" s="82"/>
      <c r="L12" s="2">
        <f>L11-L10</f>
        <v>0.011203703703703605</v>
      </c>
      <c r="M12" s="87"/>
      <c r="N12" s="82"/>
      <c r="O12" s="82"/>
      <c r="P12" s="82"/>
      <c r="Q12" s="82"/>
      <c r="R12" s="82"/>
      <c r="S12" s="91"/>
      <c r="T12" s="79"/>
      <c r="U12" s="82"/>
      <c r="V12" s="157"/>
    </row>
    <row r="13" spans="1:22" s="14" customFormat="1" ht="15" customHeight="1">
      <c r="A13" s="92">
        <v>2</v>
      </c>
      <c r="B13" s="95">
        <v>53</v>
      </c>
      <c r="C13" s="98"/>
      <c r="D13" s="99"/>
      <c r="E13" s="53">
        <v>56704</v>
      </c>
      <c r="F13" s="51" t="s">
        <v>171</v>
      </c>
      <c r="G13" s="100" t="s">
        <v>172</v>
      </c>
      <c r="H13" s="11">
        <v>0.28125</v>
      </c>
      <c r="I13" s="12">
        <f>H15-H13</f>
        <v>0.10579861111111111</v>
      </c>
      <c r="J13" s="80">
        <f>I13/"01:00:00"</f>
        <v>2.5391666666666666</v>
      </c>
      <c r="K13" s="80" t="e">
        <f>#REF!/"01:00:00"</f>
        <v>#REF!</v>
      </c>
      <c r="L13" s="5">
        <f>H15+TIME(0,40,0)</f>
        <v>0.4148263888888889</v>
      </c>
      <c r="M13" s="4">
        <f>L14-L13</f>
        <v>0.12163194444444447</v>
      </c>
      <c r="N13" s="80">
        <f>M13/"01:00:00"</f>
        <v>2.9191666666666674</v>
      </c>
      <c r="O13" s="80" t="e">
        <f>#REF!/"01:00:00"</f>
        <v>#REF!</v>
      </c>
      <c r="P13" s="80" t="e">
        <f>#REF!/"01:00:00"</f>
        <v>#REF!</v>
      </c>
      <c r="Q13" s="80" t="e">
        <f>#REF!/"01:00:00"</f>
        <v>#REF!</v>
      </c>
      <c r="R13" s="80" t="e">
        <f>#REF!/"01:00:00"</f>
        <v>#REF!</v>
      </c>
      <c r="S13" s="89">
        <f>I13+M13</f>
        <v>0.22743055555555558</v>
      </c>
      <c r="T13" s="77">
        <f>60/U13</f>
        <v>10.99236641221374</v>
      </c>
      <c r="U13" s="80">
        <f>S13/"01:00:00"</f>
        <v>5.458333333333334</v>
      </c>
      <c r="V13" s="57"/>
    </row>
    <row r="14" spans="1:22" s="14" customFormat="1" ht="15" customHeight="1">
      <c r="A14" s="93"/>
      <c r="B14" s="96"/>
      <c r="C14" s="102" t="s">
        <v>173</v>
      </c>
      <c r="D14" s="103"/>
      <c r="E14" s="102" t="s">
        <v>174</v>
      </c>
      <c r="F14" s="103"/>
      <c r="G14" s="101"/>
      <c r="H14" s="6">
        <v>0.38108796296296293</v>
      </c>
      <c r="I14" s="7">
        <f>30/J13</f>
        <v>11.814899901542502</v>
      </c>
      <c r="J14" s="81"/>
      <c r="K14" s="81"/>
      <c r="L14" s="8">
        <v>0.5364583333333334</v>
      </c>
      <c r="M14" s="7">
        <f>30/N13</f>
        <v>10.276905509563228</v>
      </c>
      <c r="N14" s="81"/>
      <c r="O14" s="81"/>
      <c r="P14" s="81"/>
      <c r="Q14" s="81"/>
      <c r="R14" s="81"/>
      <c r="S14" s="90"/>
      <c r="T14" s="78"/>
      <c r="U14" s="81"/>
      <c r="V14" s="156" t="s">
        <v>260</v>
      </c>
    </row>
    <row r="15" spans="1:22" s="14" customFormat="1" ht="15" customHeight="1">
      <c r="A15" s="93"/>
      <c r="B15" s="96"/>
      <c r="C15" s="102"/>
      <c r="D15" s="103"/>
      <c r="E15" s="102" t="s">
        <v>175</v>
      </c>
      <c r="F15" s="103"/>
      <c r="G15" s="101" t="s">
        <v>176</v>
      </c>
      <c r="H15" s="9">
        <v>0.3870486111111111</v>
      </c>
      <c r="I15" s="88" t="s">
        <v>274</v>
      </c>
      <c r="J15" s="81"/>
      <c r="K15" s="81"/>
      <c r="L15" s="10">
        <v>0.5417013888888889</v>
      </c>
      <c r="M15" s="88" t="s">
        <v>272</v>
      </c>
      <c r="N15" s="81"/>
      <c r="O15" s="81"/>
      <c r="P15" s="81"/>
      <c r="Q15" s="81"/>
      <c r="R15" s="81"/>
      <c r="S15" s="90"/>
      <c r="T15" s="78"/>
      <c r="U15" s="81"/>
      <c r="V15" s="156"/>
    </row>
    <row r="16" spans="1:22" s="14" customFormat="1" ht="15" customHeight="1" thickBot="1">
      <c r="A16" s="94"/>
      <c r="B16" s="97"/>
      <c r="C16" s="72" t="s">
        <v>177</v>
      </c>
      <c r="D16" s="73"/>
      <c r="E16" s="37" t="s">
        <v>178</v>
      </c>
      <c r="F16" s="38">
        <v>2004</v>
      </c>
      <c r="G16" s="71"/>
      <c r="H16" s="2">
        <f>H15-H14</f>
        <v>0.005960648148148173</v>
      </c>
      <c r="I16" s="87"/>
      <c r="J16" s="82"/>
      <c r="K16" s="82"/>
      <c r="L16" s="2">
        <f>L15-L14</f>
        <v>0.005243055555555487</v>
      </c>
      <c r="M16" s="87"/>
      <c r="N16" s="82"/>
      <c r="O16" s="82"/>
      <c r="P16" s="82"/>
      <c r="Q16" s="82"/>
      <c r="R16" s="82"/>
      <c r="S16" s="91"/>
      <c r="T16" s="79"/>
      <c r="U16" s="82"/>
      <c r="V16" s="157"/>
    </row>
    <row r="17" spans="1:22" s="14" customFormat="1" ht="15" customHeight="1">
      <c r="A17" s="92">
        <v>3</v>
      </c>
      <c r="B17" s="95">
        <v>55</v>
      </c>
      <c r="C17" s="74"/>
      <c r="D17" s="75"/>
      <c r="E17" s="52">
        <v>55705</v>
      </c>
      <c r="F17" s="51" t="s">
        <v>76</v>
      </c>
      <c r="G17" s="100" t="s">
        <v>30</v>
      </c>
      <c r="H17" s="11">
        <v>0.28125</v>
      </c>
      <c r="I17" s="12">
        <f>H19-H17</f>
        <v>0.10776620370370371</v>
      </c>
      <c r="J17" s="80">
        <f>I17/"01:00:00"</f>
        <v>2.586388888888889</v>
      </c>
      <c r="K17" s="80" t="e">
        <f>#REF!/"01:00:00"</f>
        <v>#REF!</v>
      </c>
      <c r="L17" s="5">
        <f>H19+TIME(0,40,0)</f>
        <v>0.4167939814814815</v>
      </c>
      <c r="M17" s="4">
        <f>L18-L17</f>
        <v>0.12069444444444444</v>
      </c>
      <c r="N17" s="80">
        <f>M17/"01:00:00"</f>
        <v>2.8966666666666665</v>
      </c>
      <c r="O17" s="80" t="e">
        <f>#REF!/"01:00:00"</f>
        <v>#REF!</v>
      </c>
      <c r="P17" s="80" t="e">
        <f>#REF!/"01:00:00"</f>
        <v>#REF!</v>
      </c>
      <c r="Q17" s="80" t="e">
        <f>#REF!/"01:00:00"</f>
        <v>#REF!</v>
      </c>
      <c r="R17" s="80" t="e">
        <f>#REF!/"01:00:00"</f>
        <v>#REF!</v>
      </c>
      <c r="S17" s="89">
        <f>I17+M17</f>
        <v>0.22846064814814815</v>
      </c>
      <c r="T17" s="77">
        <f>60/U17</f>
        <v>10.942803586807843</v>
      </c>
      <c r="U17" s="80">
        <f>S17/"01:00:00"</f>
        <v>5.483055555555556</v>
      </c>
      <c r="V17" s="57"/>
    </row>
    <row r="18" spans="1:22" s="14" customFormat="1" ht="15" customHeight="1">
      <c r="A18" s="93"/>
      <c r="B18" s="96"/>
      <c r="C18" s="102" t="s">
        <v>185</v>
      </c>
      <c r="D18" s="103"/>
      <c r="E18" s="102" t="s">
        <v>186</v>
      </c>
      <c r="F18" s="103"/>
      <c r="G18" s="101"/>
      <c r="H18" s="6">
        <v>0.38114583333333335</v>
      </c>
      <c r="I18" s="7">
        <f>30/J17</f>
        <v>11.599183761142733</v>
      </c>
      <c r="J18" s="81"/>
      <c r="K18" s="81"/>
      <c r="L18" s="8">
        <v>0.5374884259259259</v>
      </c>
      <c r="M18" s="7">
        <f>30/N17</f>
        <v>10.356731875719218</v>
      </c>
      <c r="N18" s="81"/>
      <c r="O18" s="81"/>
      <c r="P18" s="81"/>
      <c r="Q18" s="81"/>
      <c r="R18" s="81"/>
      <c r="S18" s="90"/>
      <c r="T18" s="78"/>
      <c r="U18" s="81"/>
      <c r="V18" s="156" t="s">
        <v>260</v>
      </c>
    </row>
    <row r="19" spans="1:22" s="14" customFormat="1" ht="15" customHeight="1">
      <c r="A19" s="93"/>
      <c r="B19" s="96"/>
      <c r="C19" s="102"/>
      <c r="D19" s="103"/>
      <c r="E19" s="102" t="s">
        <v>187</v>
      </c>
      <c r="F19" s="103"/>
      <c r="G19" s="101" t="s">
        <v>188</v>
      </c>
      <c r="H19" s="9">
        <v>0.3890162037037037</v>
      </c>
      <c r="I19" s="88" t="s">
        <v>269</v>
      </c>
      <c r="J19" s="81"/>
      <c r="K19" s="81"/>
      <c r="L19" s="10">
        <v>0.5426157407407407</v>
      </c>
      <c r="M19" s="88" t="s">
        <v>270</v>
      </c>
      <c r="N19" s="81"/>
      <c r="O19" s="81"/>
      <c r="P19" s="81"/>
      <c r="Q19" s="81"/>
      <c r="R19" s="81"/>
      <c r="S19" s="90"/>
      <c r="T19" s="78"/>
      <c r="U19" s="81"/>
      <c r="V19" s="156"/>
    </row>
    <row r="20" spans="1:22" s="14" customFormat="1" ht="15" customHeight="1" thickBot="1">
      <c r="A20" s="94"/>
      <c r="B20" s="97"/>
      <c r="C20" s="72" t="s">
        <v>189</v>
      </c>
      <c r="D20" s="73"/>
      <c r="E20" s="37" t="s">
        <v>190</v>
      </c>
      <c r="F20" s="38">
        <v>2007</v>
      </c>
      <c r="G20" s="71"/>
      <c r="H20" s="2">
        <f>H19-H18</f>
        <v>0.007870370370370361</v>
      </c>
      <c r="I20" s="87"/>
      <c r="J20" s="82"/>
      <c r="K20" s="82"/>
      <c r="L20" s="2">
        <f>L19-L18</f>
        <v>0.005127314814814765</v>
      </c>
      <c r="M20" s="87"/>
      <c r="N20" s="82"/>
      <c r="O20" s="82"/>
      <c r="P20" s="82"/>
      <c r="Q20" s="82"/>
      <c r="R20" s="82"/>
      <c r="S20" s="91"/>
      <c r="T20" s="79"/>
      <c r="U20" s="82"/>
      <c r="V20" s="157"/>
    </row>
    <row r="21" spans="1:22" s="14" customFormat="1" ht="15" customHeight="1">
      <c r="A21" s="92">
        <v>4</v>
      </c>
      <c r="B21" s="95">
        <v>54</v>
      </c>
      <c r="C21" s="98"/>
      <c r="D21" s="99"/>
      <c r="E21" s="53">
        <v>30308</v>
      </c>
      <c r="F21" s="49" t="s">
        <v>179</v>
      </c>
      <c r="G21" s="100" t="s">
        <v>180</v>
      </c>
      <c r="H21" s="11">
        <v>0.28125</v>
      </c>
      <c r="I21" s="12">
        <f>H23-H21</f>
        <v>0.10891203703703706</v>
      </c>
      <c r="J21" s="80">
        <f>I21/"01:00:00"</f>
        <v>2.6138888888888894</v>
      </c>
      <c r="K21" s="80" t="e">
        <f>#REF!/"01:00:00"</f>
        <v>#REF!</v>
      </c>
      <c r="L21" s="5">
        <f>H23+TIME(0,40,0)</f>
        <v>0.41793981481481485</v>
      </c>
      <c r="M21" s="4">
        <f>L22-L21</f>
        <v>0.12148148148148147</v>
      </c>
      <c r="N21" s="80">
        <f>M21/"01:00:00"</f>
        <v>2.9155555555555552</v>
      </c>
      <c r="O21" s="80" t="e">
        <f>#REF!/"01:00:00"</f>
        <v>#REF!</v>
      </c>
      <c r="P21" s="80" t="e">
        <f>#REF!/"01:00:00"</f>
        <v>#REF!</v>
      </c>
      <c r="Q21" s="80" t="e">
        <f>#REF!/"01:00:00"</f>
        <v>#REF!</v>
      </c>
      <c r="R21" s="80" t="e">
        <f>#REF!/"01:00:00"</f>
        <v>#REF!</v>
      </c>
      <c r="S21" s="89">
        <f>I21+M21</f>
        <v>0.23039351851851853</v>
      </c>
      <c r="T21" s="77">
        <f>60/U21</f>
        <v>10.850999698583342</v>
      </c>
      <c r="U21" s="80">
        <f>S21/"01:00:00"</f>
        <v>5.529444444444445</v>
      </c>
      <c r="V21" s="57" t="s">
        <v>192</v>
      </c>
    </row>
    <row r="22" spans="1:22" s="14" customFormat="1" ht="15" customHeight="1">
      <c r="A22" s="93"/>
      <c r="B22" s="96"/>
      <c r="C22" s="102" t="s">
        <v>181</v>
      </c>
      <c r="D22" s="103"/>
      <c r="E22" s="102" t="s">
        <v>182</v>
      </c>
      <c r="F22" s="103"/>
      <c r="G22" s="101"/>
      <c r="H22" s="6">
        <v>0.38405092592592593</v>
      </c>
      <c r="I22" s="7">
        <f>30/J21</f>
        <v>11.477151965993622</v>
      </c>
      <c r="J22" s="81"/>
      <c r="K22" s="81"/>
      <c r="L22" s="8">
        <v>0.5394212962962963</v>
      </c>
      <c r="M22" s="7">
        <f>30/N21</f>
        <v>10.289634146341465</v>
      </c>
      <c r="N22" s="81"/>
      <c r="O22" s="81"/>
      <c r="P22" s="81"/>
      <c r="Q22" s="81"/>
      <c r="R22" s="81"/>
      <c r="S22" s="90"/>
      <c r="T22" s="78"/>
      <c r="U22" s="81"/>
      <c r="V22" s="156" t="s">
        <v>260</v>
      </c>
    </row>
    <row r="23" spans="1:22" s="14" customFormat="1" ht="15" customHeight="1">
      <c r="A23" s="93"/>
      <c r="B23" s="96"/>
      <c r="C23" s="102"/>
      <c r="D23" s="103"/>
      <c r="E23" s="102" t="s">
        <v>183</v>
      </c>
      <c r="F23" s="103"/>
      <c r="G23" s="101" t="s">
        <v>31</v>
      </c>
      <c r="H23" s="9">
        <v>0.39016203703703706</v>
      </c>
      <c r="I23" s="88" t="s">
        <v>275</v>
      </c>
      <c r="J23" s="81"/>
      <c r="K23" s="81"/>
      <c r="L23" s="10">
        <v>0.5431134259259259</v>
      </c>
      <c r="M23" s="88" t="s">
        <v>271</v>
      </c>
      <c r="N23" s="81"/>
      <c r="O23" s="81"/>
      <c r="P23" s="81"/>
      <c r="Q23" s="81"/>
      <c r="R23" s="81"/>
      <c r="S23" s="90"/>
      <c r="T23" s="78"/>
      <c r="U23" s="81"/>
      <c r="V23" s="156"/>
    </row>
    <row r="24" spans="1:22" s="14" customFormat="1" ht="15" customHeight="1" thickBot="1">
      <c r="A24" s="94"/>
      <c r="B24" s="97"/>
      <c r="C24" s="72" t="s">
        <v>184</v>
      </c>
      <c r="D24" s="73"/>
      <c r="E24" s="37" t="s">
        <v>32</v>
      </c>
      <c r="F24" s="38">
        <v>1992</v>
      </c>
      <c r="G24" s="71"/>
      <c r="H24" s="2">
        <f>H23-H22</f>
        <v>0.006111111111111123</v>
      </c>
      <c r="I24" s="87"/>
      <c r="J24" s="82"/>
      <c r="K24" s="82"/>
      <c r="L24" s="2">
        <f>L23-L22</f>
        <v>0.0036921296296296147</v>
      </c>
      <c r="M24" s="87"/>
      <c r="N24" s="82"/>
      <c r="O24" s="82"/>
      <c r="P24" s="82"/>
      <c r="Q24" s="82"/>
      <c r="R24" s="82"/>
      <c r="S24" s="91"/>
      <c r="T24" s="79"/>
      <c r="U24" s="82"/>
      <c r="V24" s="157"/>
    </row>
    <row r="25" spans="1:22" s="14" customFormat="1" ht="15" customHeight="1">
      <c r="A25" s="92">
        <v>5</v>
      </c>
      <c r="B25" s="95">
        <v>52</v>
      </c>
      <c r="C25" s="74">
        <v>18912</v>
      </c>
      <c r="D25" s="75"/>
      <c r="E25" s="53">
        <v>51736</v>
      </c>
      <c r="F25" s="51" t="s">
        <v>90</v>
      </c>
      <c r="G25" s="100" t="s">
        <v>30</v>
      </c>
      <c r="H25" s="11">
        <v>0.28125</v>
      </c>
      <c r="I25" s="12">
        <f>H27-H25</f>
        <v>-0.28125</v>
      </c>
      <c r="J25" s="80">
        <f>I25/"01:00:00"</f>
        <v>-6.75</v>
      </c>
      <c r="K25" s="80" t="e">
        <f>#REF!/"01:00:00"</f>
        <v>#REF!</v>
      </c>
      <c r="L25" s="5">
        <f>H27+TIME(0,40,0)</f>
        <v>0.027777777777777776</v>
      </c>
      <c r="M25" s="4">
        <f>L26-L25</f>
        <v>-0.027777777777777776</v>
      </c>
      <c r="N25" s="80">
        <f>M25/"01:00:00"</f>
        <v>-0.6666666666666666</v>
      </c>
      <c r="O25" s="80" t="e">
        <f>#REF!/"01:00:00"</f>
        <v>#REF!</v>
      </c>
      <c r="P25" s="80" t="e">
        <f>#REF!/"01:00:00"</f>
        <v>#REF!</v>
      </c>
      <c r="Q25" s="80" t="e">
        <f>#REF!/"01:00:00"</f>
        <v>#REF!</v>
      </c>
      <c r="R25" s="80" t="e">
        <f>#REF!/"01:00:00"</f>
        <v>#REF!</v>
      </c>
      <c r="S25" s="89">
        <f>I25+M25</f>
        <v>-0.3090277777777778</v>
      </c>
      <c r="T25" s="77">
        <f>60/U25</f>
        <v>-8.089887640449438</v>
      </c>
      <c r="U25" s="80">
        <f>S25/"01:00:00"</f>
        <v>-7.416666666666667</v>
      </c>
      <c r="V25" s="57"/>
    </row>
    <row r="26" spans="1:22" s="14" customFormat="1" ht="15" customHeight="1">
      <c r="A26" s="93"/>
      <c r="B26" s="96"/>
      <c r="C26" s="102" t="s">
        <v>166</v>
      </c>
      <c r="D26" s="141"/>
      <c r="E26" s="102" t="s">
        <v>167</v>
      </c>
      <c r="F26" s="103"/>
      <c r="G26" s="101"/>
      <c r="H26" s="6"/>
      <c r="I26" s="7">
        <f>30/J25</f>
        <v>-4.444444444444445</v>
      </c>
      <c r="J26" s="81"/>
      <c r="K26" s="81"/>
      <c r="L26" s="8"/>
      <c r="M26" s="7">
        <f>30/N25</f>
        <v>-45</v>
      </c>
      <c r="N26" s="81"/>
      <c r="O26" s="81"/>
      <c r="P26" s="81"/>
      <c r="Q26" s="81"/>
      <c r="R26" s="81"/>
      <c r="S26" s="90"/>
      <c r="T26" s="78"/>
      <c r="U26" s="81"/>
      <c r="V26" s="156" t="s">
        <v>257</v>
      </c>
    </row>
    <row r="27" spans="1:22" s="14" customFormat="1" ht="15" customHeight="1">
      <c r="A27" s="93"/>
      <c r="B27" s="96"/>
      <c r="C27" s="102"/>
      <c r="D27" s="141"/>
      <c r="E27" s="102" t="s">
        <v>168</v>
      </c>
      <c r="F27" s="103"/>
      <c r="G27" s="101" t="s">
        <v>169</v>
      </c>
      <c r="H27" s="9"/>
      <c r="I27" s="88"/>
      <c r="J27" s="81"/>
      <c r="K27" s="81"/>
      <c r="L27" s="10"/>
      <c r="M27" s="88"/>
      <c r="N27" s="81"/>
      <c r="O27" s="81"/>
      <c r="P27" s="81"/>
      <c r="Q27" s="81"/>
      <c r="R27" s="81"/>
      <c r="S27" s="90"/>
      <c r="T27" s="78"/>
      <c r="U27" s="81"/>
      <c r="V27" s="156"/>
    </row>
    <row r="28" spans="1:22" s="14" customFormat="1" ht="15" customHeight="1" thickBot="1">
      <c r="A28" s="94"/>
      <c r="B28" s="97"/>
      <c r="C28" s="102" t="s">
        <v>170</v>
      </c>
      <c r="D28" s="141"/>
      <c r="E28" s="58" t="s">
        <v>86</v>
      </c>
      <c r="F28" s="59">
        <v>1998</v>
      </c>
      <c r="G28" s="71"/>
      <c r="H28" s="2">
        <f>H27-H26</f>
        <v>0</v>
      </c>
      <c r="I28" s="87"/>
      <c r="J28" s="82"/>
      <c r="K28" s="82"/>
      <c r="L28" s="2">
        <f>L27-L26</f>
        <v>0</v>
      </c>
      <c r="M28" s="87"/>
      <c r="N28" s="82"/>
      <c r="O28" s="82"/>
      <c r="P28" s="82"/>
      <c r="Q28" s="82"/>
      <c r="R28" s="82"/>
      <c r="S28" s="91"/>
      <c r="T28" s="79"/>
      <c r="U28" s="82"/>
      <c r="V28" s="157"/>
    </row>
    <row r="29" spans="1:22" ht="15" customHeight="1">
      <c r="A29" s="104" t="s">
        <v>54</v>
      </c>
      <c r="B29" s="105"/>
      <c r="C29" s="105"/>
      <c r="D29" s="105"/>
      <c r="E29" s="105"/>
      <c r="F29" s="105"/>
      <c r="G29" s="106"/>
      <c r="H29" s="11">
        <v>0.28125</v>
      </c>
      <c r="I29" s="12">
        <f>H31-H29</f>
        <v>0.14583333333333331</v>
      </c>
      <c r="J29" s="80">
        <f>I29/"01:00:00"</f>
        <v>3.4999999999999996</v>
      </c>
      <c r="K29" s="80" t="e">
        <f>#REF!/"01:00:00"</f>
        <v>#REF!</v>
      </c>
      <c r="L29" s="5">
        <f>H31+TIME(0,40,0)</f>
        <v>0.4548611111111111</v>
      </c>
      <c r="M29" s="4">
        <f>L30-L29</f>
        <v>0.14583333333333331</v>
      </c>
      <c r="N29" s="80">
        <f>M29/"01:00:00"</f>
        <v>3.4999999999999996</v>
      </c>
      <c r="O29" s="80" t="e">
        <f>#REF!/"01:00:00"</f>
        <v>#REF!</v>
      </c>
      <c r="P29" s="80" t="e">
        <f>#REF!/"01:00:00"</f>
        <v>#REF!</v>
      </c>
      <c r="Q29" s="80" t="e">
        <f>#REF!/"01:00:00"</f>
        <v>#REF!</v>
      </c>
      <c r="R29" s="80" t="e">
        <f>#REF!/"01:00:00"</f>
        <v>#REF!</v>
      </c>
      <c r="S29" s="89">
        <f>I29+M29</f>
        <v>0.29166666666666663</v>
      </c>
      <c r="T29" s="77">
        <f>60/U29</f>
        <v>8.571428571428573</v>
      </c>
      <c r="U29" s="70">
        <f>S29/"01:00:00"</f>
        <v>6.999999999999999</v>
      </c>
      <c r="V29" s="34"/>
    </row>
    <row r="30" spans="1:22" ht="15" customHeight="1">
      <c r="A30" s="107"/>
      <c r="B30" s="108"/>
      <c r="C30" s="108"/>
      <c r="D30" s="108"/>
      <c r="E30" s="108"/>
      <c r="F30" s="108"/>
      <c r="G30" s="109"/>
      <c r="H30" s="6">
        <v>0.4131944444444444</v>
      </c>
      <c r="I30" s="7">
        <f>30/J29</f>
        <v>8.571428571428573</v>
      </c>
      <c r="J30" s="81"/>
      <c r="K30" s="81"/>
      <c r="L30" s="47">
        <v>0.6006944444444444</v>
      </c>
      <c r="M30" s="7">
        <f>30/N29</f>
        <v>8.571428571428573</v>
      </c>
      <c r="N30" s="81"/>
      <c r="O30" s="81"/>
      <c r="P30" s="81"/>
      <c r="Q30" s="81"/>
      <c r="R30" s="81"/>
      <c r="S30" s="90"/>
      <c r="T30" s="78"/>
      <c r="U30" s="65"/>
      <c r="V30" s="34"/>
    </row>
    <row r="31" spans="1:22" ht="15" customHeight="1">
      <c r="A31" s="107"/>
      <c r="B31" s="108"/>
      <c r="C31" s="108"/>
      <c r="D31" s="108"/>
      <c r="E31" s="108"/>
      <c r="F31" s="108"/>
      <c r="G31" s="109"/>
      <c r="H31" s="9">
        <v>0.4270833333333333</v>
      </c>
      <c r="I31" s="88"/>
      <c r="J31" s="81"/>
      <c r="K31" s="81"/>
      <c r="L31" s="10">
        <v>0.6215277777777778</v>
      </c>
      <c r="M31" s="67" t="s">
        <v>59</v>
      </c>
      <c r="N31" s="81"/>
      <c r="O31" s="81"/>
      <c r="P31" s="81"/>
      <c r="Q31" s="81"/>
      <c r="R31" s="81"/>
      <c r="S31" s="90"/>
      <c r="T31" s="78"/>
      <c r="U31" s="65"/>
      <c r="V31" s="34"/>
    </row>
    <row r="32" spans="1:22" ht="15" customHeight="1" thickBot="1">
      <c r="A32" s="110"/>
      <c r="B32" s="111"/>
      <c r="C32" s="111"/>
      <c r="D32" s="111"/>
      <c r="E32" s="111"/>
      <c r="F32" s="111"/>
      <c r="G32" s="112"/>
      <c r="H32" s="2">
        <f>H31-H30</f>
        <v>0.013888888888888895</v>
      </c>
      <c r="I32" s="87"/>
      <c r="J32" s="82"/>
      <c r="K32" s="82"/>
      <c r="L32" s="2">
        <f>L31-L30</f>
        <v>0.02083333333333337</v>
      </c>
      <c r="M32" s="68"/>
      <c r="N32" s="82"/>
      <c r="O32" s="82"/>
      <c r="P32" s="82"/>
      <c r="Q32" s="82"/>
      <c r="R32" s="82"/>
      <c r="S32" s="91"/>
      <c r="T32" s="79"/>
      <c r="U32" s="66"/>
      <c r="V32" s="34"/>
    </row>
    <row r="33" spans="1:22" ht="15" customHeight="1">
      <c r="A33" s="104" t="s">
        <v>50</v>
      </c>
      <c r="B33" s="105"/>
      <c r="C33" s="105"/>
      <c r="D33" s="105"/>
      <c r="E33" s="105"/>
      <c r="F33" s="105"/>
      <c r="G33" s="106"/>
      <c r="H33" s="11">
        <v>0.28125</v>
      </c>
      <c r="I33" s="12">
        <f>H35-H33</f>
        <v>0.11458333333333331</v>
      </c>
      <c r="J33" s="80">
        <f>I33/"01:00:00"</f>
        <v>2.7499999999999996</v>
      </c>
      <c r="K33" s="80" t="e">
        <f>#REF!/"01:00:00"</f>
        <v>#REF!</v>
      </c>
      <c r="L33" s="5">
        <f>H35+TIME(0,40,0)</f>
        <v>0.4236111111111111</v>
      </c>
      <c r="M33" s="4">
        <f>L34-L33</f>
        <v>0.11458333333333331</v>
      </c>
      <c r="N33" s="80">
        <f>M33/"01:00:00"</f>
        <v>2.7499999999999996</v>
      </c>
      <c r="O33" s="80" t="e">
        <f>#REF!/"01:00:00"</f>
        <v>#REF!</v>
      </c>
      <c r="P33" s="80" t="e">
        <f>#REF!/"01:00:00"</f>
        <v>#REF!</v>
      </c>
      <c r="Q33" s="80" t="e">
        <f>#REF!/"01:00:00"</f>
        <v>#REF!</v>
      </c>
      <c r="R33" s="80" t="e">
        <f>#REF!/"01:00:00"</f>
        <v>#REF!</v>
      </c>
      <c r="S33" s="89">
        <f>I33+M33</f>
        <v>0.22916666666666663</v>
      </c>
      <c r="T33" s="77">
        <f>60/U33</f>
        <v>10.90909090909091</v>
      </c>
      <c r="U33" s="70">
        <f>S33/"01:00:00"</f>
        <v>5.499999999999999</v>
      </c>
      <c r="V33" s="34"/>
    </row>
    <row r="34" spans="1:22" ht="15" customHeight="1">
      <c r="A34" s="107"/>
      <c r="B34" s="108"/>
      <c r="C34" s="108"/>
      <c r="D34" s="108"/>
      <c r="E34" s="108"/>
      <c r="F34" s="108"/>
      <c r="G34" s="109"/>
      <c r="H34" s="6">
        <v>0.3819444444444444</v>
      </c>
      <c r="I34" s="7">
        <f>30/J33</f>
        <v>10.90909090909091</v>
      </c>
      <c r="J34" s="81"/>
      <c r="K34" s="81"/>
      <c r="L34" s="8">
        <v>0.5381944444444444</v>
      </c>
      <c r="M34" s="7">
        <f>30/N33</f>
        <v>10.90909090909091</v>
      </c>
      <c r="N34" s="81"/>
      <c r="O34" s="81"/>
      <c r="P34" s="81"/>
      <c r="Q34" s="81"/>
      <c r="R34" s="81"/>
      <c r="S34" s="90"/>
      <c r="T34" s="78"/>
      <c r="U34" s="65"/>
      <c r="V34" s="34"/>
    </row>
    <row r="35" spans="1:22" ht="15" customHeight="1">
      <c r="A35" s="107"/>
      <c r="B35" s="108"/>
      <c r="C35" s="108"/>
      <c r="D35" s="108"/>
      <c r="E35" s="108"/>
      <c r="F35" s="108"/>
      <c r="G35" s="109"/>
      <c r="H35" s="9">
        <v>0.3958333333333333</v>
      </c>
      <c r="I35" s="88"/>
      <c r="J35" s="81"/>
      <c r="K35" s="81"/>
      <c r="L35" s="10">
        <v>0.5590277777777778</v>
      </c>
      <c r="M35" s="88"/>
      <c r="N35" s="81"/>
      <c r="O35" s="81"/>
      <c r="P35" s="81"/>
      <c r="Q35" s="81"/>
      <c r="R35" s="81"/>
      <c r="S35" s="90"/>
      <c r="T35" s="78"/>
      <c r="U35" s="65"/>
      <c r="V35" s="34"/>
    </row>
    <row r="36" spans="1:22" ht="15" customHeight="1" thickBot="1">
      <c r="A36" s="110"/>
      <c r="B36" s="111"/>
      <c r="C36" s="111"/>
      <c r="D36" s="111"/>
      <c r="E36" s="111"/>
      <c r="F36" s="111"/>
      <c r="G36" s="112"/>
      <c r="H36" s="2">
        <f>H35-H34</f>
        <v>0.013888888888888895</v>
      </c>
      <c r="I36" s="87"/>
      <c r="J36" s="82"/>
      <c r="K36" s="82"/>
      <c r="L36" s="2">
        <f>L35-L34</f>
        <v>0.02083333333333337</v>
      </c>
      <c r="M36" s="87"/>
      <c r="N36" s="82"/>
      <c r="O36" s="82"/>
      <c r="P36" s="82"/>
      <c r="Q36" s="82"/>
      <c r="R36" s="82"/>
      <c r="S36" s="91"/>
      <c r="T36" s="79"/>
      <c r="U36" s="66"/>
      <c r="V36" s="34"/>
    </row>
    <row r="37" spans="7:9" ht="15" customHeight="1">
      <c r="G37" t="s">
        <v>77</v>
      </c>
      <c r="I37" s="56">
        <v>0.027777777777777776</v>
      </c>
    </row>
  </sheetData>
  <mergeCells count="156">
    <mergeCell ref="T3:V3"/>
    <mergeCell ref="A3:S3"/>
    <mergeCell ref="A17:A20"/>
    <mergeCell ref="B17:B20"/>
    <mergeCell ref="C17:D17"/>
    <mergeCell ref="G17:G18"/>
    <mergeCell ref="C18:D19"/>
    <mergeCell ref="E18:F18"/>
    <mergeCell ref="E19:F19"/>
    <mergeCell ref="G19:G20"/>
    <mergeCell ref="C20:D20"/>
    <mergeCell ref="A21:A24"/>
    <mergeCell ref="B21:B24"/>
    <mergeCell ref="C21:D21"/>
    <mergeCell ref="E22:F22"/>
    <mergeCell ref="E23:F23"/>
    <mergeCell ref="G23:G24"/>
    <mergeCell ref="C24:D24"/>
    <mergeCell ref="A13:A16"/>
    <mergeCell ref="B13:B16"/>
    <mergeCell ref="C13:D13"/>
    <mergeCell ref="G13:G14"/>
    <mergeCell ref="C14:D15"/>
    <mergeCell ref="E14:F14"/>
    <mergeCell ref="E15:F15"/>
    <mergeCell ref="G15:G16"/>
    <mergeCell ref="C16:D16"/>
    <mergeCell ref="A25:A28"/>
    <mergeCell ref="B25:B28"/>
    <mergeCell ref="C25:D25"/>
    <mergeCell ref="G25:G26"/>
    <mergeCell ref="C26:D27"/>
    <mergeCell ref="E26:F26"/>
    <mergeCell ref="E27:F27"/>
    <mergeCell ref="G27:G28"/>
    <mergeCell ref="C28:D28"/>
    <mergeCell ref="U17:U20"/>
    <mergeCell ref="V18:V20"/>
    <mergeCell ref="I19:I20"/>
    <mergeCell ref="M19:M20"/>
    <mergeCell ref="P17:P20"/>
    <mergeCell ref="Q17:Q20"/>
    <mergeCell ref="R17:R20"/>
    <mergeCell ref="S17:S20"/>
    <mergeCell ref="J17:J20"/>
    <mergeCell ref="N17:N20"/>
    <mergeCell ref="U21:U24"/>
    <mergeCell ref="V22:V24"/>
    <mergeCell ref="I23:I24"/>
    <mergeCell ref="M23:M24"/>
    <mergeCell ref="P21:P24"/>
    <mergeCell ref="Q21:Q24"/>
    <mergeCell ref="R21:R24"/>
    <mergeCell ref="S21:S24"/>
    <mergeCell ref="J21:J24"/>
    <mergeCell ref="K21:K24"/>
    <mergeCell ref="U13:U16"/>
    <mergeCell ref="V14:V16"/>
    <mergeCell ref="I15:I16"/>
    <mergeCell ref="M15:M16"/>
    <mergeCell ref="P13:P16"/>
    <mergeCell ref="Q13:Q16"/>
    <mergeCell ref="R13:R16"/>
    <mergeCell ref="S13:S16"/>
    <mergeCell ref="J13:J16"/>
    <mergeCell ref="N13:N16"/>
    <mergeCell ref="O13:O16"/>
    <mergeCell ref="T25:T28"/>
    <mergeCell ref="N25:N28"/>
    <mergeCell ref="O25:O28"/>
    <mergeCell ref="T13:T16"/>
    <mergeCell ref="O17:O20"/>
    <mergeCell ref="T21:T24"/>
    <mergeCell ref="N21:N24"/>
    <mergeCell ref="O21:O24"/>
    <mergeCell ref="T17:T20"/>
    <mergeCell ref="U25:U28"/>
    <mergeCell ref="V26:V28"/>
    <mergeCell ref="I27:I28"/>
    <mergeCell ref="M27:M28"/>
    <mergeCell ref="P25:P28"/>
    <mergeCell ref="Q25:Q28"/>
    <mergeCell ref="R25:R28"/>
    <mergeCell ref="S25:S28"/>
    <mergeCell ref="J25:J28"/>
    <mergeCell ref="K25:K28"/>
    <mergeCell ref="V10:V12"/>
    <mergeCell ref="J9:J12"/>
    <mergeCell ref="C12:D12"/>
    <mergeCell ref="C10:D11"/>
    <mergeCell ref="M11:M12"/>
    <mergeCell ref="P9:P12"/>
    <mergeCell ref="U9:U12"/>
    <mergeCell ref="K9:K12"/>
    <mergeCell ref="G9:G10"/>
    <mergeCell ref="S9:S12"/>
    <mergeCell ref="T7:T8"/>
    <mergeCell ref="L4:M4"/>
    <mergeCell ref="S4:S6"/>
    <mergeCell ref="T4:T6"/>
    <mergeCell ref="S7:S8"/>
    <mergeCell ref="M7:M8"/>
    <mergeCell ref="V4:V8"/>
    <mergeCell ref="T9:T12"/>
    <mergeCell ref="N33:N36"/>
    <mergeCell ref="O33:O36"/>
    <mergeCell ref="O29:O32"/>
    <mergeCell ref="U33:U36"/>
    <mergeCell ref="R33:R36"/>
    <mergeCell ref="S33:S36"/>
    <mergeCell ref="T33:T36"/>
    <mergeCell ref="R9:R12"/>
    <mergeCell ref="C8:D8"/>
    <mergeCell ref="I35:I36"/>
    <mergeCell ref="M35:M36"/>
    <mergeCell ref="J33:J36"/>
    <mergeCell ref="K33:K36"/>
    <mergeCell ref="E10:F10"/>
    <mergeCell ref="K13:K16"/>
    <mergeCell ref="K17:K20"/>
    <mergeCell ref="G21:G22"/>
    <mergeCell ref="C22:D23"/>
    <mergeCell ref="F2:M2"/>
    <mergeCell ref="C4:D7"/>
    <mergeCell ref="E5:F6"/>
    <mergeCell ref="E7:F7"/>
    <mergeCell ref="I7:I8"/>
    <mergeCell ref="G4:G7"/>
    <mergeCell ref="H4:I4"/>
    <mergeCell ref="A1:E2"/>
    <mergeCell ref="A4:A8"/>
    <mergeCell ref="B4:B8"/>
    <mergeCell ref="A9:A12"/>
    <mergeCell ref="O9:O12"/>
    <mergeCell ref="G11:G12"/>
    <mergeCell ref="I11:I12"/>
    <mergeCell ref="N9:N12"/>
    <mergeCell ref="C9:D9"/>
    <mergeCell ref="B9:B12"/>
    <mergeCell ref="E11:F11"/>
    <mergeCell ref="U29:U32"/>
    <mergeCell ref="P29:P32"/>
    <mergeCell ref="Q29:Q32"/>
    <mergeCell ref="R29:R32"/>
    <mergeCell ref="T29:T32"/>
    <mergeCell ref="S29:S32"/>
    <mergeCell ref="N29:N32"/>
    <mergeCell ref="Q9:Q12"/>
    <mergeCell ref="A29:G32"/>
    <mergeCell ref="A33:G36"/>
    <mergeCell ref="I31:I32"/>
    <mergeCell ref="J29:J32"/>
    <mergeCell ref="K29:K32"/>
    <mergeCell ref="P33:P36"/>
    <mergeCell ref="Q33:Q36"/>
    <mergeCell ref="M31:M32"/>
  </mergeCells>
  <printOptions/>
  <pageMargins left="0.984251968503937" right="0" top="0.7874015748031497" bottom="0" header="0.5118110236220472" footer="0.511811023622047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36" t="s">
        <v>28</v>
      </c>
      <c r="B1" s="136"/>
      <c r="C1" s="136"/>
      <c r="D1" s="136"/>
      <c r="E1" s="136"/>
      <c r="H1" s="13"/>
      <c r="K1" s="13"/>
      <c r="O1" s="13"/>
    </row>
    <row r="2" spans="1:18" ht="13.5">
      <c r="A2" s="136"/>
      <c r="B2" s="136"/>
      <c r="C2" s="136"/>
      <c r="D2" s="136"/>
      <c r="E2" s="136"/>
      <c r="F2" s="138" t="s">
        <v>228</v>
      </c>
      <c r="G2" s="138"/>
      <c r="H2" s="138"/>
      <c r="I2" s="138"/>
      <c r="J2" s="138"/>
      <c r="K2" s="138"/>
      <c r="L2" s="138"/>
      <c r="O2" s="62" t="s">
        <v>164</v>
      </c>
      <c r="P2" s="64">
        <v>100</v>
      </c>
      <c r="R2" s="13" t="s">
        <v>248</v>
      </c>
    </row>
    <row r="3" spans="1:18" ht="18.75" customHeight="1" thickBot="1">
      <c r="A3" s="158" t="s">
        <v>117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 t="s">
        <v>149</v>
      </c>
      <c r="Q3" s="159"/>
      <c r="R3" s="159"/>
    </row>
    <row r="4" spans="1:18" ht="13.5" customHeight="1">
      <c r="A4" s="92" t="s">
        <v>0</v>
      </c>
      <c r="B4" s="153" t="s">
        <v>8</v>
      </c>
      <c r="C4" s="151" t="s">
        <v>1</v>
      </c>
      <c r="D4" s="152"/>
      <c r="E4" s="48" t="s">
        <v>81</v>
      </c>
      <c r="F4" s="49" t="s">
        <v>82</v>
      </c>
      <c r="G4" s="100" t="s">
        <v>3</v>
      </c>
      <c r="H4" s="160" t="s">
        <v>23</v>
      </c>
      <c r="I4" s="161"/>
      <c r="J4" s="18"/>
      <c r="K4" s="134" t="s">
        <v>255</v>
      </c>
      <c r="L4" s="135"/>
      <c r="M4" s="19"/>
      <c r="N4" s="20"/>
      <c r="O4" s="89" t="s">
        <v>18</v>
      </c>
      <c r="P4" s="119" t="s">
        <v>20</v>
      </c>
      <c r="Q4" s="21"/>
      <c r="R4" s="121" t="s">
        <v>22</v>
      </c>
    </row>
    <row r="5" spans="1:18" s="14" customFormat="1" ht="14.25" customHeight="1">
      <c r="A5" s="93"/>
      <c r="B5" s="154"/>
      <c r="C5" s="102"/>
      <c r="D5" s="103"/>
      <c r="E5" s="115" t="s">
        <v>2</v>
      </c>
      <c r="F5" s="116"/>
      <c r="G5" s="101"/>
      <c r="H5" s="22" t="s">
        <v>9</v>
      </c>
      <c r="I5" s="23" t="s">
        <v>13</v>
      </c>
      <c r="J5" s="24"/>
      <c r="K5" s="22" t="s">
        <v>16</v>
      </c>
      <c r="L5" s="23" t="s">
        <v>13</v>
      </c>
      <c r="M5" s="24"/>
      <c r="N5" s="25"/>
      <c r="O5" s="90"/>
      <c r="P5" s="120"/>
      <c r="Q5" s="26"/>
      <c r="R5" s="122"/>
    </row>
    <row r="6" spans="1:18" s="14" customFormat="1" ht="14.25" customHeight="1">
      <c r="A6" s="93"/>
      <c r="B6" s="154"/>
      <c r="C6" s="102"/>
      <c r="D6" s="103"/>
      <c r="E6" s="115"/>
      <c r="F6" s="116"/>
      <c r="G6" s="101"/>
      <c r="H6" s="22" t="s">
        <v>10</v>
      </c>
      <c r="I6" s="23" t="s">
        <v>14</v>
      </c>
      <c r="J6" s="24"/>
      <c r="K6" s="22" t="s">
        <v>17</v>
      </c>
      <c r="L6" s="23" t="s">
        <v>14</v>
      </c>
      <c r="M6" s="24"/>
      <c r="N6" s="25"/>
      <c r="O6" s="90"/>
      <c r="P6" s="120"/>
      <c r="Q6" s="26"/>
      <c r="R6" s="122"/>
    </row>
    <row r="7" spans="1:18" s="14" customFormat="1" ht="13.5">
      <c r="A7" s="93"/>
      <c r="B7" s="154"/>
      <c r="C7" s="102"/>
      <c r="D7" s="103"/>
      <c r="E7" s="115" t="s">
        <v>47</v>
      </c>
      <c r="F7" s="116"/>
      <c r="G7" s="101"/>
      <c r="H7" s="27" t="s">
        <v>11</v>
      </c>
      <c r="I7" s="113" t="s">
        <v>15</v>
      </c>
      <c r="J7" s="28"/>
      <c r="K7" s="27" t="s">
        <v>11</v>
      </c>
      <c r="L7" s="113" t="s">
        <v>15</v>
      </c>
      <c r="M7" s="24"/>
      <c r="N7" s="25"/>
      <c r="O7" s="90" t="s">
        <v>19</v>
      </c>
      <c r="P7" s="120" t="s">
        <v>21</v>
      </c>
      <c r="Q7" s="29"/>
      <c r="R7" s="123"/>
    </row>
    <row r="8" spans="1:18" s="14" customFormat="1" ht="14.25" thickBot="1">
      <c r="A8" s="94"/>
      <c r="B8" s="155"/>
      <c r="C8" s="72" t="s">
        <v>46</v>
      </c>
      <c r="D8" s="73"/>
      <c r="E8" s="37" t="s">
        <v>67</v>
      </c>
      <c r="F8" s="38" t="s">
        <v>68</v>
      </c>
      <c r="G8" s="50" t="s">
        <v>69</v>
      </c>
      <c r="H8" s="1" t="s">
        <v>12</v>
      </c>
      <c r="I8" s="114"/>
      <c r="J8" s="30"/>
      <c r="K8" s="1" t="s">
        <v>12</v>
      </c>
      <c r="L8" s="114"/>
      <c r="M8" s="30"/>
      <c r="N8" s="31"/>
      <c r="O8" s="91"/>
      <c r="P8" s="125"/>
      <c r="Q8" s="32"/>
      <c r="R8" s="124"/>
    </row>
    <row r="9" spans="1:18" s="14" customFormat="1" ht="13.5">
      <c r="A9" s="92">
        <v>1</v>
      </c>
      <c r="B9" s="95">
        <v>76</v>
      </c>
      <c r="C9" s="74">
        <v>27916</v>
      </c>
      <c r="D9" s="75"/>
      <c r="E9" s="48">
        <v>54702</v>
      </c>
      <c r="F9" s="49" t="s">
        <v>209</v>
      </c>
      <c r="G9" s="100" t="s">
        <v>210</v>
      </c>
      <c r="H9" s="3">
        <v>0.2916666666666667</v>
      </c>
      <c r="I9" s="4">
        <f>H11-H9</f>
        <v>0.07409722222222226</v>
      </c>
      <c r="J9" s="80">
        <f>I9/"01:00:00"</f>
        <v>1.7783333333333342</v>
      </c>
      <c r="K9" s="5">
        <f>H11+TIME(0,40,0)</f>
        <v>0.39354166666666673</v>
      </c>
      <c r="L9" s="4">
        <f>K10-K9</f>
        <v>0.06803240740740735</v>
      </c>
      <c r="M9" s="80">
        <f>L9/"01:00:00"</f>
        <v>1.6327777777777763</v>
      </c>
      <c r="N9" s="80" t="e">
        <f>#REF!/"01:00:00"</f>
        <v>#REF!</v>
      </c>
      <c r="O9" s="89">
        <f>I9+L9</f>
        <v>0.1421296296296296</v>
      </c>
      <c r="P9" s="77">
        <f>40/Q9</f>
        <v>11.726384364820849</v>
      </c>
      <c r="Q9" s="80">
        <f>O9/"01:00:00"</f>
        <v>3.4111111111111105</v>
      </c>
      <c r="R9" s="142" t="s">
        <v>258</v>
      </c>
    </row>
    <row r="10" spans="1:18" s="14" customFormat="1" ht="13.5">
      <c r="A10" s="93"/>
      <c r="B10" s="96"/>
      <c r="C10" s="102" t="s">
        <v>211</v>
      </c>
      <c r="D10" s="103"/>
      <c r="E10" s="102" t="s">
        <v>212</v>
      </c>
      <c r="F10" s="103"/>
      <c r="G10" s="101"/>
      <c r="H10" s="6">
        <v>0.3595949074074074</v>
      </c>
      <c r="I10" s="7">
        <f>20/J9</f>
        <v>11.246485473289592</v>
      </c>
      <c r="J10" s="81"/>
      <c r="K10" s="8">
        <v>0.4615740740740741</v>
      </c>
      <c r="L10" s="7">
        <f>20/M9</f>
        <v>12.249064307587625</v>
      </c>
      <c r="M10" s="81"/>
      <c r="N10" s="81"/>
      <c r="O10" s="90"/>
      <c r="P10" s="78"/>
      <c r="Q10" s="81"/>
      <c r="R10" s="143"/>
    </row>
    <row r="11" spans="1:18" s="14" customFormat="1" ht="13.5">
      <c r="A11" s="93"/>
      <c r="B11" s="96"/>
      <c r="C11" s="102"/>
      <c r="D11" s="103"/>
      <c r="E11" s="102" t="s">
        <v>213</v>
      </c>
      <c r="F11" s="103"/>
      <c r="G11" s="101" t="s">
        <v>206</v>
      </c>
      <c r="H11" s="9">
        <v>0.36576388888888894</v>
      </c>
      <c r="I11" s="88" t="s">
        <v>262</v>
      </c>
      <c r="J11" s="81"/>
      <c r="K11" s="10">
        <v>0.4704861111111111</v>
      </c>
      <c r="L11" s="88" t="s">
        <v>268</v>
      </c>
      <c r="M11" s="81"/>
      <c r="N11" s="81"/>
      <c r="O11" s="90"/>
      <c r="P11" s="78"/>
      <c r="Q11" s="81"/>
      <c r="R11" s="143"/>
    </row>
    <row r="12" spans="1:18" s="14" customFormat="1" ht="14.25" thickBot="1">
      <c r="A12" s="94"/>
      <c r="B12" s="97"/>
      <c r="C12" s="72" t="s">
        <v>214</v>
      </c>
      <c r="D12" s="73"/>
      <c r="E12" s="37" t="s">
        <v>215</v>
      </c>
      <c r="F12" s="38">
        <v>2001</v>
      </c>
      <c r="G12" s="71"/>
      <c r="H12" s="2">
        <f>H11-H10</f>
        <v>0.006168981481481539</v>
      </c>
      <c r="I12" s="87"/>
      <c r="J12" s="82"/>
      <c r="K12" s="2">
        <f>K11-K10</f>
        <v>0.008912037037037024</v>
      </c>
      <c r="L12" s="87"/>
      <c r="M12" s="82"/>
      <c r="N12" s="82"/>
      <c r="O12" s="91"/>
      <c r="P12" s="79"/>
      <c r="Q12" s="82"/>
      <c r="R12" s="144"/>
    </row>
    <row r="13" spans="1:18" s="14" customFormat="1" ht="13.5">
      <c r="A13" s="92">
        <v>2</v>
      </c>
      <c r="B13" s="95">
        <v>74</v>
      </c>
      <c r="C13" s="74"/>
      <c r="D13" s="75"/>
      <c r="E13" s="53"/>
      <c r="F13" s="54" t="s">
        <v>201</v>
      </c>
      <c r="G13" s="100" t="s">
        <v>172</v>
      </c>
      <c r="H13" s="3">
        <v>0.2916666666666667</v>
      </c>
      <c r="I13" s="4">
        <f>H15-H13</f>
        <v>0.07267361111111109</v>
      </c>
      <c r="J13" s="80">
        <f>I13/"01:00:00"</f>
        <v>1.7441666666666662</v>
      </c>
      <c r="K13" s="5">
        <f>H15+TIME(0,40,0)</f>
        <v>0.39211805555555557</v>
      </c>
      <c r="L13" s="4">
        <f>K14-K13</f>
        <v>0.06961805555555556</v>
      </c>
      <c r="M13" s="80">
        <f>L13/"01:00:00"</f>
        <v>1.6708333333333334</v>
      </c>
      <c r="N13" s="80" t="e">
        <f>#REF!/"01:00:00"</f>
        <v>#REF!</v>
      </c>
      <c r="O13" s="89">
        <f>I13+L13</f>
        <v>0.14229166666666665</v>
      </c>
      <c r="P13" s="77">
        <f>40/Q13</f>
        <v>11.713030746705712</v>
      </c>
      <c r="Q13" s="80">
        <f>O13/"01:00:00"</f>
        <v>3.4149999999999996</v>
      </c>
      <c r="R13" s="142" t="s">
        <v>258</v>
      </c>
    </row>
    <row r="14" spans="1:18" s="14" customFormat="1" ht="13.5">
      <c r="A14" s="93"/>
      <c r="B14" s="96"/>
      <c r="C14" s="102" t="s">
        <v>202</v>
      </c>
      <c r="D14" s="103"/>
      <c r="E14" s="102" t="s">
        <v>83</v>
      </c>
      <c r="F14" s="103"/>
      <c r="G14" s="101"/>
      <c r="H14" s="6">
        <v>0.3596296296296296</v>
      </c>
      <c r="I14" s="7">
        <f>20/J13</f>
        <v>11.46679407548973</v>
      </c>
      <c r="J14" s="81"/>
      <c r="K14" s="8">
        <v>0.4617361111111111</v>
      </c>
      <c r="L14" s="7">
        <f>20/M13</f>
        <v>11.97007481296758</v>
      </c>
      <c r="M14" s="81"/>
      <c r="N14" s="81"/>
      <c r="O14" s="90"/>
      <c r="P14" s="78"/>
      <c r="Q14" s="81"/>
      <c r="R14" s="143"/>
    </row>
    <row r="15" spans="1:18" s="14" customFormat="1" ht="13.5">
      <c r="A15" s="93"/>
      <c r="B15" s="96"/>
      <c r="C15" s="102"/>
      <c r="D15" s="103"/>
      <c r="E15" s="102" t="s">
        <v>222</v>
      </c>
      <c r="F15" s="103"/>
      <c r="G15" s="101" t="s">
        <v>223</v>
      </c>
      <c r="H15" s="9">
        <v>0.3643402777777778</v>
      </c>
      <c r="I15" s="88" t="s">
        <v>262</v>
      </c>
      <c r="J15" s="81"/>
      <c r="K15" s="10">
        <v>0.4712731481481482</v>
      </c>
      <c r="L15" s="88" t="s">
        <v>266</v>
      </c>
      <c r="M15" s="81"/>
      <c r="N15" s="81"/>
      <c r="O15" s="90"/>
      <c r="P15" s="78"/>
      <c r="Q15" s="81"/>
      <c r="R15" s="143"/>
    </row>
    <row r="16" spans="1:18" s="14" customFormat="1" ht="14.25" thickBot="1">
      <c r="A16" s="94"/>
      <c r="B16" s="97"/>
      <c r="C16" s="72" t="s">
        <v>224</v>
      </c>
      <c r="D16" s="73"/>
      <c r="E16" s="37" t="s">
        <v>225</v>
      </c>
      <c r="F16" s="38">
        <v>2005</v>
      </c>
      <c r="G16" s="71"/>
      <c r="H16" s="2">
        <f>H15-H14</f>
        <v>0.0047106481481482</v>
      </c>
      <c r="I16" s="87"/>
      <c r="J16" s="82"/>
      <c r="K16" s="2">
        <f>K15-K14</f>
        <v>0.009537037037037066</v>
      </c>
      <c r="L16" s="87"/>
      <c r="M16" s="82"/>
      <c r="N16" s="82"/>
      <c r="O16" s="91"/>
      <c r="P16" s="79"/>
      <c r="Q16" s="82"/>
      <c r="R16" s="144"/>
    </row>
    <row r="17" spans="1:18" s="14" customFormat="1" ht="13.5">
      <c r="A17" s="92">
        <v>3</v>
      </c>
      <c r="B17" s="95">
        <v>77</v>
      </c>
      <c r="C17" s="98"/>
      <c r="D17" s="99"/>
      <c r="E17" s="53"/>
      <c r="F17" s="49" t="s">
        <v>216</v>
      </c>
      <c r="G17" s="100" t="s">
        <v>210</v>
      </c>
      <c r="H17" s="3">
        <v>0.2916666666666667</v>
      </c>
      <c r="I17" s="4">
        <f>H19-H17</f>
        <v>0.07555555555555549</v>
      </c>
      <c r="J17" s="80">
        <f>I17/"01:00:00"</f>
        <v>1.8133333333333317</v>
      </c>
      <c r="K17" s="5">
        <f>H19+TIME(0,40,0)</f>
        <v>0.39499999999999996</v>
      </c>
      <c r="L17" s="4">
        <f>K18-K17</f>
        <v>0.08309027777777783</v>
      </c>
      <c r="M17" s="80">
        <f>L17/"01:00:00"</f>
        <v>1.994166666666668</v>
      </c>
      <c r="N17" s="80" t="e">
        <f>#REF!/"01:00:00"</f>
        <v>#REF!</v>
      </c>
      <c r="O17" s="89">
        <f>I17+L17</f>
        <v>0.15864583333333332</v>
      </c>
      <c r="P17" s="77">
        <f>40/Q17</f>
        <v>10.505581089954038</v>
      </c>
      <c r="Q17" s="80">
        <f>O17/"01:00:00"</f>
        <v>3.8074999999999997</v>
      </c>
      <c r="R17" s="142" t="s">
        <v>258</v>
      </c>
    </row>
    <row r="18" spans="1:18" s="14" customFormat="1" ht="13.5">
      <c r="A18" s="93"/>
      <c r="B18" s="96"/>
      <c r="C18" s="102" t="s">
        <v>301</v>
      </c>
      <c r="D18" s="103"/>
      <c r="E18" s="102" t="s">
        <v>113</v>
      </c>
      <c r="F18" s="103"/>
      <c r="G18" s="101"/>
      <c r="H18" s="6">
        <v>0.3596412037037037</v>
      </c>
      <c r="I18" s="7">
        <f>20/J17</f>
        <v>11.029411764705893</v>
      </c>
      <c r="J18" s="81"/>
      <c r="K18" s="8">
        <v>0.4780902777777778</v>
      </c>
      <c r="L18" s="7">
        <f>20/M17</f>
        <v>10.029251984956115</v>
      </c>
      <c r="M18" s="81"/>
      <c r="N18" s="81"/>
      <c r="O18" s="90"/>
      <c r="P18" s="78"/>
      <c r="Q18" s="81"/>
      <c r="R18" s="143"/>
    </row>
    <row r="19" spans="1:18" s="14" customFormat="1" ht="13.5">
      <c r="A19" s="93"/>
      <c r="B19" s="96"/>
      <c r="C19" s="102"/>
      <c r="D19" s="103"/>
      <c r="E19" s="102" t="s">
        <v>114</v>
      </c>
      <c r="F19" s="103"/>
      <c r="G19" s="101" t="s">
        <v>31</v>
      </c>
      <c r="H19" s="9">
        <v>0.36722222222222217</v>
      </c>
      <c r="I19" s="88" t="s">
        <v>263</v>
      </c>
      <c r="J19" s="81"/>
      <c r="K19" s="10">
        <v>0.4908333333333333</v>
      </c>
      <c r="L19" s="88" t="s">
        <v>262</v>
      </c>
      <c r="M19" s="81"/>
      <c r="N19" s="81"/>
      <c r="O19" s="90"/>
      <c r="P19" s="78"/>
      <c r="Q19" s="81"/>
      <c r="R19" s="143"/>
    </row>
    <row r="20" spans="1:18" s="14" customFormat="1" ht="14.25" thickBot="1">
      <c r="A20" s="94"/>
      <c r="B20" s="97"/>
      <c r="C20" s="72"/>
      <c r="D20" s="73"/>
      <c r="E20" s="37" t="s">
        <v>33</v>
      </c>
      <c r="F20" s="38">
        <v>2009</v>
      </c>
      <c r="G20" s="71"/>
      <c r="H20" s="2">
        <f>H19-H18</f>
        <v>0.007581018518518445</v>
      </c>
      <c r="I20" s="87"/>
      <c r="J20" s="82"/>
      <c r="K20" s="2">
        <f>K19-K18</f>
        <v>0.012743055555555494</v>
      </c>
      <c r="L20" s="87"/>
      <c r="M20" s="82"/>
      <c r="N20" s="82"/>
      <c r="O20" s="91"/>
      <c r="P20" s="79"/>
      <c r="Q20" s="82"/>
      <c r="R20" s="144"/>
    </row>
    <row r="21" spans="1:18" s="14" customFormat="1" ht="13.5">
      <c r="A21" s="92">
        <v>4</v>
      </c>
      <c r="B21" s="95">
        <v>75</v>
      </c>
      <c r="C21" s="74">
        <v>28488</v>
      </c>
      <c r="D21" s="75"/>
      <c r="E21" s="53"/>
      <c r="F21" s="51" t="s">
        <v>226</v>
      </c>
      <c r="G21" s="100" t="s">
        <v>227</v>
      </c>
      <c r="H21" s="3">
        <v>0.2916666666666667</v>
      </c>
      <c r="I21" s="4">
        <f>H23-H21</f>
        <v>0.07427083333333334</v>
      </c>
      <c r="J21" s="80">
        <f>I21/"01:00:00"</f>
        <v>1.7825000000000002</v>
      </c>
      <c r="K21" s="5">
        <f>H23+TIME(0,40,0)</f>
        <v>0.3937152777777778</v>
      </c>
      <c r="L21" s="4">
        <f>K22-K21</f>
        <v>0.08438657407407402</v>
      </c>
      <c r="M21" s="80">
        <f>L21/"01:00:00"</f>
        <v>2.0252777777777764</v>
      </c>
      <c r="N21" s="80" t="e">
        <f>#REF!/"01:00:00"</f>
        <v>#REF!</v>
      </c>
      <c r="O21" s="89">
        <f>I21+L21</f>
        <v>0.15865740740740736</v>
      </c>
      <c r="P21" s="77">
        <f>40/Q21</f>
        <v>10.504814706740593</v>
      </c>
      <c r="Q21" s="80">
        <f>O21/"01:00:00"</f>
        <v>3.8077777777777766</v>
      </c>
      <c r="R21" s="142" t="s">
        <v>258</v>
      </c>
    </row>
    <row r="22" spans="1:18" s="14" customFormat="1" ht="13.5">
      <c r="A22" s="93"/>
      <c r="B22" s="96"/>
      <c r="C22" s="102" t="s">
        <v>203</v>
      </c>
      <c r="D22" s="103"/>
      <c r="E22" s="102" t="s">
        <v>204</v>
      </c>
      <c r="F22" s="103"/>
      <c r="G22" s="101"/>
      <c r="H22" s="6">
        <v>0.3595486111111111</v>
      </c>
      <c r="I22" s="7">
        <f>20/J21</f>
        <v>11.220196353436183</v>
      </c>
      <c r="J22" s="81"/>
      <c r="K22" s="8">
        <v>0.47810185185185183</v>
      </c>
      <c r="L22" s="7">
        <f>20/M21</f>
        <v>9.875188588670971</v>
      </c>
      <c r="M22" s="81"/>
      <c r="N22" s="81"/>
      <c r="O22" s="90"/>
      <c r="P22" s="78"/>
      <c r="Q22" s="81"/>
      <c r="R22" s="143"/>
    </row>
    <row r="23" spans="1:18" s="14" customFormat="1" ht="13.5">
      <c r="A23" s="93"/>
      <c r="B23" s="96"/>
      <c r="C23" s="102"/>
      <c r="D23" s="103"/>
      <c r="E23" s="102" t="s">
        <v>205</v>
      </c>
      <c r="F23" s="103"/>
      <c r="G23" s="101" t="s">
        <v>206</v>
      </c>
      <c r="H23" s="9">
        <v>0.3659375</v>
      </c>
      <c r="I23" s="88" t="s">
        <v>265</v>
      </c>
      <c r="J23" s="81"/>
      <c r="K23" s="10">
        <v>0.48396990740740736</v>
      </c>
      <c r="L23" s="88" t="s">
        <v>262</v>
      </c>
      <c r="M23" s="81"/>
      <c r="N23" s="81"/>
      <c r="O23" s="90"/>
      <c r="P23" s="78"/>
      <c r="Q23" s="81"/>
      <c r="R23" s="143"/>
    </row>
    <row r="24" spans="1:18" s="14" customFormat="1" ht="14.25" thickBot="1">
      <c r="A24" s="94"/>
      <c r="B24" s="97"/>
      <c r="C24" s="72" t="s">
        <v>207</v>
      </c>
      <c r="D24" s="73"/>
      <c r="E24" s="37" t="s">
        <v>208</v>
      </c>
      <c r="F24" s="38">
        <v>2010</v>
      </c>
      <c r="G24" s="71"/>
      <c r="H24" s="2">
        <f>H23-H22</f>
        <v>0.006388888888888944</v>
      </c>
      <c r="I24" s="87"/>
      <c r="J24" s="82"/>
      <c r="K24" s="2">
        <f>K23-K22</f>
        <v>0.005868055555555529</v>
      </c>
      <c r="L24" s="87"/>
      <c r="M24" s="82"/>
      <c r="N24" s="82"/>
      <c r="O24" s="91"/>
      <c r="P24" s="79"/>
      <c r="Q24" s="82"/>
      <c r="R24" s="144"/>
    </row>
    <row r="25" spans="1:18" s="14" customFormat="1" ht="13.5">
      <c r="A25" s="92">
        <v>5</v>
      </c>
      <c r="B25" s="95">
        <v>72</v>
      </c>
      <c r="C25" s="74">
        <v>9937</v>
      </c>
      <c r="D25" s="75"/>
      <c r="E25" s="53"/>
      <c r="F25" s="49" t="s">
        <v>198</v>
      </c>
      <c r="G25" s="100" t="s">
        <v>91</v>
      </c>
      <c r="H25" s="3">
        <v>0.2916666666666667</v>
      </c>
      <c r="I25" s="4">
        <f>H27-H25</f>
        <v>0.10027777777777774</v>
      </c>
      <c r="J25" s="80">
        <f>I25/"01:00:00"</f>
        <v>2.406666666666666</v>
      </c>
      <c r="K25" s="5">
        <f>H27+TIME(0,40,0)</f>
        <v>0.4197222222222222</v>
      </c>
      <c r="L25" s="4">
        <f>K26-K25</f>
        <v>0.09901620370370368</v>
      </c>
      <c r="M25" s="80">
        <f>L25/"01:00:00"</f>
        <v>2.376388888888888</v>
      </c>
      <c r="N25" s="80" t="e">
        <f>#REF!/"01:00:00"</f>
        <v>#REF!</v>
      </c>
      <c r="O25" s="89">
        <f>I25+L25</f>
        <v>0.19929398148148142</v>
      </c>
      <c r="P25" s="77">
        <f>40/Q25</f>
        <v>8.362854985771532</v>
      </c>
      <c r="Q25" s="80">
        <f>O25/"01:00:00"</f>
        <v>4.7830555555555545</v>
      </c>
      <c r="R25" s="142" t="s">
        <v>258</v>
      </c>
    </row>
    <row r="26" spans="1:18" s="14" customFormat="1" ht="13.5">
      <c r="A26" s="93"/>
      <c r="B26" s="96"/>
      <c r="C26" s="102" t="s">
        <v>108</v>
      </c>
      <c r="D26" s="103"/>
      <c r="E26" s="102" t="s">
        <v>199</v>
      </c>
      <c r="F26" s="103"/>
      <c r="G26" s="101"/>
      <c r="H26" s="6">
        <v>0.37807870370370367</v>
      </c>
      <c r="I26" s="7">
        <f>20/J25</f>
        <v>8.310249307479227</v>
      </c>
      <c r="J26" s="81"/>
      <c r="K26" s="8">
        <v>0.5187384259259259</v>
      </c>
      <c r="L26" s="7">
        <f>20/M25</f>
        <v>8.416130917592055</v>
      </c>
      <c r="M26" s="81"/>
      <c r="N26" s="81"/>
      <c r="O26" s="90"/>
      <c r="P26" s="78"/>
      <c r="Q26" s="81"/>
      <c r="R26" s="143"/>
    </row>
    <row r="27" spans="1:18" s="14" customFormat="1" ht="13.5">
      <c r="A27" s="93"/>
      <c r="B27" s="96"/>
      <c r="C27" s="102"/>
      <c r="D27" s="103"/>
      <c r="E27" s="102" t="s">
        <v>217</v>
      </c>
      <c r="F27" s="103"/>
      <c r="G27" s="101" t="s">
        <v>218</v>
      </c>
      <c r="H27" s="9">
        <v>0.39194444444444443</v>
      </c>
      <c r="I27" s="88" t="s">
        <v>261</v>
      </c>
      <c r="J27" s="81"/>
      <c r="K27" s="10">
        <v>0.5321759259259259</v>
      </c>
      <c r="L27" s="88" t="s">
        <v>266</v>
      </c>
      <c r="M27" s="81"/>
      <c r="N27" s="81"/>
      <c r="O27" s="90"/>
      <c r="P27" s="78"/>
      <c r="Q27" s="81"/>
      <c r="R27" s="143"/>
    </row>
    <row r="28" spans="1:18" s="14" customFormat="1" ht="14.25" thickBot="1">
      <c r="A28" s="94"/>
      <c r="B28" s="97"/>
      <c r="C28" s="72" t="s">
        <v>219</v>
      </c>
      <c r="D28" s="73"/>
      <c r="E28" s="37" t="s">
        <v>220</v>
      </c>
      <c r="F28" s="38">
        <v>2009</v>
      </c>
      <c r="G28" s="71"/>
      <c r="H28" s="2">
        <f>H27-H26</f>
        <v>0.013865740740740762</v>
      </c>
      <c r="I28" s="87"/>
      <c r="J28" s="82"/>
      <c r="K28" s="2">
        <f>K27-K26</f>
        <v>0.013437499999999991</v>
      </c>
      <c r="L28" s="87"/>
      <c r="M28" s="82"/>
      <c r="N28" s="82"/>
      <c r="O28" s="91"/>
      <c r="P28" s="79"/>
      <c r="Q28" s="82"/>
      <c r="R28" s="144"/>
    </row>
    <row r="29" spans="1:18" s="14" customFormat="1" ht="13.5">
      <c r="A29" s="92">
        <v>6</v>
      </c>
      <c r="B29" s="95">
        <v>73</v>
      </c>
      <c r="C29" s="98"/>
      <c r="D29" s="99"/>
      <c r="E29" s="55"/>
      <c r="F29" s="51" t="s">
        <v>221</v>
      </c>
      <c r="G29" s="100" t="s">
        <v>91</v>
      </c>
      <c r="H29" s="3">
        <v>0.2916666666666667</v>
      </c>
      <c r="I29" s="4">
        <f>H31-H29</f>
        <v>0.09467592592592589</v>
      </c>
      <c r="J29" s="80">
        <f>I29/"01:00:00"</f>
        <v>2.2722222222222213</v>
      </c>
      <c r="K29" s="5">
        <f>H31+TIME(0,40,0)</f>
        <v>0.41412037037037036</v>
      </c>
      <c r="L29" s="4">
        <f>K30-K29</f>
        <v>0.10479166666666667</v>
      </c>
      <c r="M29" s="80">
        <f>L29/"01:00:00"</f>
        <v>2.515</v>
      </c>
      <c r="N29" s="80" t="e">
        <f>#REF!/"01:00:00"</f>
        <v>#REF!</v>
      </c>
      <c r="O29" s="89">
        <f>I29+L29</f>
        <v>0.19946759259259256</v>
      </c>
      <c r="P29" s="77">
        <f>40/Q29</f>
        <v>8.35557618660787</v>
      </c>
      <c r="Q29" s="80">
        <f>O29/"01:00:00"</f>
        <v>4.787222222222222</v>
      </c>
      <c r="R29" s="142" t="s">
        <v>258</v>
      </c>
    </row>
    <row r="30" spans="1:18" s="14" customFormat="1" ht="13.5">
      <c r="A30" s="93"/>
      <c r="B30" s="96"/>
      <c r="C30" s="102" t="s">
        <v>109</v>
      </c>
      <c r="D30" s="103"/>
      <c r="E30" s="102" t="s">
        <v>110</v>
      </c>
      <c r="F30" s="103"/>
      <c r="G30" s="101"/>
      <c r="H30" s="6">
        <v>0.3782986111111111</v>
      </c>
      <c r="I30" s="7">
        <f>20/J29</f>
        <v>8.801955990220053</v>
      </c>
      <c r="J30" s="81"/>
      <c r="K30" s="8">
        <v>0.518912037037037</v>
      </c>
      <c r="L30" s="7">
        <f>20/M29</f>
        <v>7.952286282306162</v>
      </c>
      <c r="M30" s="81"/>
      <c r="N30" s="81"/>
      <c r="O30" s="90"/>
      <c r="P30" s="78"/>
      <c r="Q30" s="81"/>
      <c r="R30" s="143"/>
    </row>
    <row r="31" spans="1:18" s="14" customFormat="1" ht="13.5">
      <c r="A31" s="93"/>
      <c r="B31" s="96"/>
      <c r="C31" s="102"/>
      <c r="D31" s="103"/>
      <c r="E31" s="102" t="s">
        <v>200</v>
      </c>
      <c r="F31" s="103"/>
      <c r="G31" s="101" t="s">
        <v>111</v>
      </c>
      <c r="H31" s="9">
        <v>0.38634259259259257</v>
      </c>
      <c r="I31" s="88" t="s">
        <v>262</v>
      </c>
      <c r="J31" s="81"/>
      <c r="K31" s="10">
        <v>0.5264236111111111</v>
      </c>
      <c r="L31" s="88" t="s">
        <v>267</v>
      </c>
      <c r="M31" s="81"/>
      <c r="N31" s="81"/>
      <c r="O31" s="90"/>
      <c r="P31" s="78"/>
      <c r="Q31" s="81"/>
      <c r="R31" s="143"/>
    </row>
    <row r="32" spans="1:18" s="14" customFormat="1" ht="14.25" thickBot="1">
      <c r="A32" s="94"/>
      <c r="B32" s="97"/>
      <c r="C32" s="72" t="s">
        <v>112</v>
      </c>
      <c r="D32" s="73"/>
      <c r="E32" s="37" t="s">
        <v>86</v>
      </c>
      <c r="F32" s="38">
        <v>1996</v>
      </c>
      <c r="G32" s="71"/>
      <c r="H32" s="2">
        <f>H31-H30</f>
        <v>0.008043981481481444</v>
      </c>
      <c r="I32" s="87"/>
      <c r="J32" s="82"/>
      <c r="K32" s="2">
        <f>K31-K30</f>
        <v>0.007511574074074101</v>
      </c>
      <c r="L32" s="87"/>
      <c r="M32" s="82"/>
      <c r="N32" s="82"/>
      <c r="O32" s="91"/>
      <c r="P32" s="79"/>
      <c r="Q32" s="82"/>
      <c r="R32" s="144"/>
    </row>
    <row r="33" spans="1:18" s="14" customFormat="1" ht="13.5">
      <c r="A33" s="92">
        <v>7</v>
      </c>
      <c r="B33" s="95">
        <v>71</v>
      </c>
      <c r="C33" s="74"/>
      <c r="D33" s="75"/>
      <c r="E33" s="48"/>
      <c r="F33" s="49" t="s">
        <v>115</v>
      </c>
      <c r="G33" s="100" t="s">
        <v>91</v>
      </c>
      <c r="H33" s="3">
        <v>0.2916666666666667</v>
      </c>
      <c r="I33" s="4">
        <f>H35-H33</f>
        <v>0.09626157407407404</v>
      </c>
      <c r="J33" s="80">
        <f>I33/"01:00:00"</f>
        <v>2.310277777777777</v>
      </c>
      <c r="K33" s="5">
        <f>H35+TIME(0,40,0)</f>
        <v>0.4157060185185185</v>
      </c>
      <c r="L33" s="4">
        <f>K34-K33</f>
        <v>0.10327546296296297</v>
      </c>
      <c r="M33" s="80">
        <f>L33/"01:00:00"</f>
        <v>2.4786111111111113</v>
      </c>
      <c r="N33" s="80" t="e">
        <f>#REF!/"01:00:00"</f>
        <v>#REF!</v>
      </c>
      <c r="O33" s="89">
        <f>I33+L33</f>
        <v>0.199537037037037</v>
      </c>
      <c r="P33" s="77">
        <f>40/Q33</f>
        <v>8.352668213457077</v>
      </c>
      <c r="Q33" s="80">
        <f>O33/"01:00:00"</f>
        <v>4.788888888888889</v>
      </c>
      <c r="R33" s="142" t="s">
        <v>258</v>
      </c>
    </row>
    <row r="34" spans="1:18" s="14" customFormat="1" ht="13.5">
      <c r="A34" s="93"/>
      <c r="B34" s="96"/>
      <c r="C34" s="102" t="s">
        <v>193</v>
      </c>
      <c r="D34" s="103"/>
      <c r="E34" s="102" t="s">
        <v>194</v>
      </c>
      <c r="F34" s="103"/>
      <c r="G34" s="101"/>
      <c r="H34" s="6">
        <v>0.37841435185185185</v>
      </c>
      <c r="I34" s="7">
        <f>20/J33</f>
        <v>8.656967656606952</v>
      </c>
      <c r="J34" s="81"/>
      <c r="K34" s="8">
        <v>0.5189814814814815</v>
      </c>
      <c r="L34" s="7">
        <f>20/M33</f>
        <v>8.069035077888602</v>
      </c>
      <c r="M34" s="81"/>
      <c r="N34" s="81"/>
      <c r="O34" s="90"/>
      <c r="P34" s="78"/>
      <c r="Q34" s="81"/>
      <c r="R34" s="143"/>
    </row>
    <row r="35" spans="1:18" s="14" customFormat="1" ht="13.5">
      <c r="A35" s="93"/>
      <c r="B35" s="96"/>
      <c r="C35" s="102"/>
      <c r="D35" s="103"/>
      <c r="E35" s="102" t="s">
        <v>195</v>
      </c>
      <c r="F35" s="103"/>
      <c r="G35" s="101" t="s">
        <v>196</v>
      </c>
      <c r="H35" s="9">
        <v>0.3879282407407407</v>
      </c>
      <c r="I35" s="88" t="s">
        <v>264</v>
      </c>
      <c r="J35" s="81"/>
      <c r="K35" s="10">
        <v>0.5289930555555555</v>
      </c>
      <c r="L35" s="88" t="s">
        <v>262</v>
      </c>
      <c r="M35" s="81"/>
      <c r="N35" s="81"/>
      <c r="O35" s="90"/>
      <c r="P35" s="78"/>
      <c r="Q35" s="81"/>
      <c r="R35" s="143"/>
    </row>
    <row r="36" spans="1:18" s="14" customFormat="1" ht="14.25" thickBot="1">
      <c r="A36" s="94"/>
      <c r="B36" s="97"/>
      <c r="C36" s="72" t="s">
        <v>197</v>
      </c>
      <c r="D36" s="73"/>
      <c r="E36" s="37" t="s">
        <v>178</v>
      </c>
      <c r="F36" s="38">
        <v>2010</v>
      </c>
      <c r="G36" s="71"/>
      <c r="H36" s="2">
        <f>H35-H34</f>
        <v>0.009513888888888877</v>
      </c>
      <c r="I36" s="87"/>
      <c r="J36" s="82"/>
      <c r="K36" s="2">
        <f>K35-K34</f>
        <v>0.010011574074074048</v>
      </c>
      <c r="L36" s="87"/>
      <c r="M36" s="82"/>
      <c r="N36" s="82"/>
      <c r="O36" s="91"/>
      <c r="P36" s="79"/>
      <c r="Q36" s="82"/>
      <c r="R36" s="144"/>
    </row>
    <row r="37" spans="1:17" ht="13.5">
      <c r="A37" s="104" t="s">
        <v>55</v>
      </c>
      <c r="B37" s="105"/>
      <c r="C37" s="105"/>
      <c r="D37" s="105"/>
      <c r="E37" s="105"/>
      <c r="F37" s="105"/>
      <c r="G37" s="106"/>
      <c r="H37" s="3">
        <v>0.2916666666666667</v>
      </c>
      <c r="I37" s="4">
        <f>H39-H37</f>
        <v>0.10416666666666663</v>
      </c>
      <c r="J37" s="80">
        <f>I37/"01:00:00"</f>
        <v>2.499999999999999</v>
      </c>
      <c r="K37" s="5">
        <f>H39+TIME(0,40,0)</f>
        <v>0.4236111111111111</v>
      </c>
      <c r="L37" s="4">
        <f>K38-K37</f>
        <v>0.10416666666666669</v>
      </c>
      <c r="M37" s="80">
        <f>L37/"01:00:00"</f>
        <v>2.5000000000000004</v>
      </c>
      <c r="N37" s="80" t="e">
        <f>#REF!/"01:00:00"</f>
        <v>#REF!</v>
      </c>
      <c r="O37" s="89">
        <f>I37+L37</f>
        <v>0.20833333333333331</v>
      </c>
      <c r="P37" s="77">
        <f>40/Q37</f>
        <v>8</v>
      </c>
      <c r="Q37" s="80">
        <f>O37/"01:00:00"</f>
        <v>5</v>
      </c>
    </row>
    <row r="38" spans="1:17" ht="13.5">
      <c r="A38" s="107"/>
      <c r="B38" s="108"/>
      <c r="C38" s="108"/>
      <c r="D38" s="108"/>
      <c r="E38" s="108"/>
      <c r="F38" s="108"/>
      <c r="G38" s="109"/>
      <c r="H38" s="6">
        <v>0.3819444444444444</v>
      </c>
      <c r="I38" s="7">
        <f>20/J37</f>
        <v>8.000000000000004</v>
      </c>
      <c r="J38" s="81"/>
      <c r="K38" s="47">
        <v>0.5277777777777778</v>
      </c>
      <c r="L38" s="7">
        <f>20/M37</f>
        <v>7.999999999999998</v>
      </c>
      <c r="M38" s="81"/>
      <c r="N38" s="81"/>
      <c r="O38" s="90"/>
      <c r="P38" s="78"/>
      <c r="Q38" s="81"/>
    </row>
    <row r="39" spans="1:17" ht="13.5">
      <c r="A39" s="107"/>
      <c r="B39" s="108"/>
      <c r="C39" s="108"/>
      <c r="D39" s="108"/>
      <c r="E39" s="108"/>
      <c r="F39" s="108"/>
      <c r="G39" s="109"/>
      <c r="H39" s="9">
        <v>0.3958333333333333</v>
      </c>
      <c r="I39" s="88"/>
      <c r="J39" s="81"/>
      <c r="K39" s="10">
        <v>0.548611111111111</v>
      </c>
      <c r="L39" s="67" t="s">
        <v>59</v>
      </c>
      <c r="M39" s="81"/>
      <c r="N39" s="81"/>
      <c r="O39" s="90"/>
      <c r="P39" s="78"/>
      <c r="Q39" s="81"/>
    </row>
    <row r="40" spans="1:17" ht="14.25" thickBot="1">
      <c r="A40" s="110"/>
      <c r="B40" s="111"/>
      <c r="C40" s="111"/>
      <c r="D40" s="111"/>
      <c r="E40" s="111"/>
      <c r="F40" s="111"/>
      <c r="G40" s="112"/>
      <c r="H40" s="2">
        <f>H39-H38</f>
        <v>0.013888888888888895</v>
      </c>
      <c r="I40" s="87"/>
      <c r="J40" s="82"/>
      <c r="K40" s="2">
        <f>K39-K38</f>
        <v>0.02083333333333326</v>
      </c>
      <c r="L40" s="68"/>
      <c r="M40" s="82"/>
      <c r="N40" s="82"/>
      <c r="O40" s="91"/>
      <c r="P40" s="79"/>
      <c r="Q40" s="82"/>
    </row>
    <row r="41" spans="1:17" ht="13.5">
      <c r="A41" s="104" t="s">
        <v>56</v>
      </c>
      <c r="B41" s="105"/>
      <c r="C41" s="105"/>
      <c r="D41" s="105"/>
      <c r="E41" s="105"/>
      <c r="F41" s="105"/>
      <c r="G41" s="106"/>
      <c r="H41" s="3">
        <v>0.2916666666666667</v>
      </c>
      <c r="I41" s="4">
        <f>H43-H41</f>
        <v>0.0625</v>
      </c>
      <c r="J41" s="80">
        <f>I41/"01:00:00"</f>
        <v>1.5</v>
      </c>
      <c r="K41" s="5">
        <f>H43+TIME(0,40,0)</f>
        <v>0.3819444444444445</v>
      </c>
      <c r="L41" s="4">
        <f>K42-K41</f>
        <v>0.062499999999999944</v>
      </c>
      <c r="M41" s="80">
        <f>L41/"01:00:00"</f>
        <v>1.4999999999999987</v>
      </c>
      <c r="N41" s="80" t="e">
        <f>#REF!/"01:00:00"</f>
        <v>#REF!</v>
      </c>
      <c r="O41" s="89">
        <f>I41+L41</f>
        <v>0.12499999999999994</v>
      </c>
      <c r="P41" s="77">
        <f>40/Q41</f>
        <v>13.33333333333334</v>
      </c>
      <c r="Q41" s="80">
        <f>O41/"01:00:00"</f>
        <v>2.9999999999999987</v>
      </c>
    </row>
    <row r="42" spans="1:17" ht="13.5">
      <c r="A42" s="107"/>
      <c r="B42" s="108"/>
      <c r="C42" s="108"/>
      <c r="D42" s="108"/>
      <c r="E42" s="108"/>
      <c r="F42" s="108"/>
      <c r="G42" s="109"/>
      <c r="H42" s="6">
        <v>0.34027777777777773</v>
      </c>
      <c r="I42" s="7">
        <f>20/J41</f>
        <v>13.333333333333334</v>
      </c>
      <c r="J42" s="81"/>
      <c r="K42" s="8">
        <v>0.4444444444444444</v>
      </c>
      <c r="L42" s="7">
        <f>20/M41</f>
        <v>13.333333333333345</v>
      </c>
      <c r="M42" s="81"/>
      <c r="N42" s="81"/>
      <c r="O42" s="90"/>
      <c r="P42" s="78"/>
      <c r="Q42" s="81"/>
    </row>
    <row r="43" spans="1:17" ht="13.5">
      <c r="A43" s="107"/>
      <c r="B43" s="108"/>
      <c r="C43" s="108"/>
      <c r="D43" s="108"/>
      <c r="E43" s="108"/>
      <c r="F43" s="108"/>
      <c r="G43" s="109"/>
      <c r="H43" s="9">
        <v>0.3541666666666667</v>
      </c>
      <c r="I43" s="88"/>
      <c r="J43" s="81"/>
      <c r="K43" s="10">
        <v>0.46527777777777773</v>
      </c>
      <c r="L43" s="88"/>
      <c r="M43" s="81"/>
      <c r="N43" s="81"/>
      <c r="O43" s="90"/>
      <c r="P43" s="78"/>
      <c r="Q43" s="81"/>
    </row>
    <row r="44" spans="1:17" ht="14.25" thickBot="1">
      <c r="A44" s="110"/>
      <c r="B44" s="111"/>
      <c r="C44" s="111"/>
      <c r="D44" s="111"/>
      <c r="E44" s="111"/>
      <c r="F44" s="111"/>
      <c r="G44" s="112"/>
      <c r="H44" s="2">
        <f>H43-H42</f>
        <v>0.01388888888888895</v>
      </c>
      <c r="I44" s="87"/>
      <c r="J44" s="82"/>
      <c r="K44" s="2">
        <f>K43-K42</f>
        <v>0.020833333333333315</v>
      </c>
      <c r="L44" s="87"/>
      <c r="M44" s="82"/>
      <c r="N44" s="82"/>
      <c r="O44" s="91"/>
      <c r="P44" s="79"/>
      <c r="Q44" s="82"/>
    </row>
    <row r="45" spans="7:9" ht="13.5">
      <c r="G45" t="s">
        <v>77</v>
      </c>
      <c r="I45" s="56">
        <v>0.027777777777777776</v>
      </c>
    </row>
  </sheetData>
  <sheetProtection/>
  <mergeCells count="164">
    <mergeCell ref="O17:O20"/>
    <mergeCell ref="P17:P20"/>
    <mergeCell ref="Q17:Q20"/>
    <mergeCell ref="I19:I20"/>
    <mergeCell ref="L19:L20"/>
    <mergeCell ref="A17:A20"/>
    <mergeCell ref="B17:B20"/>
    <mergeCell ref="C17:D17"/>
    <mergeCell ref="G17:G18"/>
    <mergeCell ref="C18:D19"/>
    <mergeCell ref="E18:F18"/>
    <mergeCell ref="E19:F19"/>
    <mergeCell ref="G19:G20"/>
    <mergeCell ref="C20:D20"/>
    <mergeCell ref="A9:A12"/>
    <mergeCell ref="B9:B12"/>
    <mergeCell ref="C9:D9"/>
    <mergeCell ref="G9:G10"/>
    <mergeCell ref="C10:D11"/>
    <mergeCell ref="E10:F10"/>
    <mergeCell ref="E11:F11"/>
    <mergeCell ref="G11:G12"/>
    <mergeCell ref="C12:D12"/>
    <mergeCell ref="A21:A24"/>
    <mergeCell ref="B21:B24"/>
    <mergeCell ref="C21:D21"/>
    <mergeCell ref="G21:G22"/>
    <mergeCell ref="C22:D23"/>
    <mergeCell ref="E22:F22"/>
    <mergeCell ref="E23:F23"/>
    <mergeCell ref="G23:G24"/>
    <mergeCell ref="C24:D24"/>
    <mergeCell ref="A13:A16"/>
    <mergeCell ref="B13:B16"/>
    <mergeCell ref="C13:D13"/>
    <mergeCell ref="G13:G14"/>
    <mergeCell ref="C14:D15"/>
    <mergeCell ref="E14:F14"/>
    <mergeCell ref="E15:F15"/>
    <mergeCell ref="G15:G16"/>
    <mergeCell ref="C16:D16"/>
    <mergeCell ref="A29:A32"/>
    <mergeCell ref="B29:B32"/>
    <mergeCell ref="C29:D29"/>
    <mergeCell ref="G29:G30"/>
    <mergeCell ref="C30:D31"/>
    <mergeCell ref="E30:F30"/>
    <mergeCell ref="E31:F31"/>
    <mergeCell ref="G31:G32"/>
    <mergeCell ref="C32:D32"/>
    <mergeCell ref="A25:A28"/>
    <mergeCell ref="B25:B28"/>
    <mergeCell ref="C25:D25"/>
    <mergeCell ref="G25:G26"/>
    <mergeCell ref="C26:D27"/>
    <mergeCell ref="E26:F26"/>
    <mergeCell ref="E27:F27"/>
    <mergeCell ref="G27:G28"/>
    <mergeCell ref="C28:D28"/>
    <mergeCell ref="P9:P12"/>
    <mergeCell ref="Q9:Q12"/>
    <mergeCell ref="R9:R12"/>
    <mergeCell ref="I11:I12"/>
    <mergeCell ref="L11:L12"/>
    <mergeCell ref="J9:J12"/>
    <mergeCell ref="M9:M12"/>
    <mergeCell ref="N9:N12"/>
    <mergeCell ref="O9:O12"/>
    <mergeCell ref="P21:P24"/>
    <mergeCell ref="Q21:Q24"/>
    <mergeCell ref="R21:R24"/>
    <mergeCell ref="I23:I24"/>
    <mergeCell ref="L23:L24"/>
    <mergeCell ref="J21:J24"/>
    <mergeCell ref="M21:M24"/>
    <mergeCell ref="N21:N24"/>
    <mergeCell ref="O21:O24"/>
    <mergeCell ref="P13:P16"/>
    <mergeCell ref="Q13:Q16"/>
    <mergeCell ref="R13:R16"/>
    <mergeCell ref="I15:I16"/>
    <mergeCell ref="L15:L16"/>
    <mergeCell ref="J13:J16"/>
    <mergeCell ref="M13:M16"/>
    <mergeCell ref="N13:N16"/>
    <mergeCell ref="O13:O16"/>
    <mergeCell ref="Q29:Q32"/>
    <mergeCell ref="R29:R32"/>
    <mergeCell ref="I31:I32"/>
    <mergeCell ref="L31:L32"/>
    <mergeCell ref="J29:J32"/>
    <mergeCell ref="M29:M32"/>
    <mergeCell ref="N29:N32"/>
    <mergeCell ref="O29:O32"/>
    <mergeCell ref="R25:R28"/>
    <mergeCell ref="I27:I28"/>
    <mergeCell ref="L27:L28"/>
    <mergeCell ref="J25:J28"/>
    <mergeCell ref="M25:M28"/>
    <mergeCell ref="N25:N28"/>
    <mergeCell ref="O25:O28"/>
    <mergeCell ref="G33:G34"/>
    <mergeCell ref="E34:F34"/>
    <mergeCell ref="E35:F35"/>
    <mergeCell ref="P25:P28"/>
    <mergeCell ref="P29:P32"/>
    <mergeCell ref="P3:R3"/>
    <mergeCell ref="C33:D33"/>
    <mergeCell ref="C34:D35"/>
    <mergeCell ref="E7:F7"/>
    <mergeCell ref="R4:R8"/>
    <mergeCell ref="H4:I4"/>
    <mergeCell ref="P4:P6"/>
    <mergeCell ref="P7:P8"/>
    <mergeCell ref="L7:L8"/>
    <mergeCell ref="O7:O8"/>
    <mergeCell ref="K4:L4"/>
    <mergeCell ref="O4:O6"/>
    <mergeCell ref="R33:R36"/>
    <mergeCell ref="Q33:Q36"/>
    <mergeCell ref="P33:P36"/>
    <mergeCell ref="O33:O36"/>
    <mergeCell ref="M33:M36"/>
    <mergeCell ref="N33:N36"/>
    <mergeCell ref="L35:L36"/>
    <mergeCell ref="Q25:Q28"/>
    <mergeCell ref="F2:L2"/>
    <mergeCell ref="A3:O3"/>
    <mergeCell ref="A1:E2"/>
    <mergeCell ref="A4:A8"/>
    <mergeCell ref="B4:B8"/>
    <mergeCell ref="C4:D7"/>
    <mergeCell ref="G4:G7"/>
    <mergeCell ref="C8:D8"/>
    <mergeCell ref="E5:F6"/>
    <mergeCell ref="I7:I8"/>
    <mergeCell ref="R17:R20"/>
    <mergeCell ref="I39:I40"/>
    <mergeCell ref="L39:L40"/>
    <mergeCell ref="J37:J40"/>
    <mergeCell ref="M37:M40"/>
    <mergeCell ref="N37:N40"/>
    <mergeCell ref="O37:O40"/>
    <mergeCell ref="J17:J20"/>
    <mergeCell ref="M17:M20"/>
    <mergeCell ref="N17:N20"/>
    <mergeCell ref="A37:G40"/>
    <mergeCell ref="A33:A36"/>
    <mergeCell ref="I43:I44"/>
    <mergeCell ref="L43:L44"/>
    <mergeCell ref="J41:J44"/>
    <mergeCell ref="J33:J36"/>
    <mergeCell ref="B33:B36"/>
    <mergeCell ref="I35:I36"/>
    <mergeCell ref="C36:D36"/>
    <mergeCell ref="G35:G36"/>
    <mergeCell ref="M41:M44"/>
    <mergeCell ref="N41:N44"/>
    <mergeCell ref="O41:O44"/>
    <mergeCell ref="A41:G44"/>
    <mergeCell ref="P41:P44"/>
    <mergeCell ref="Q41:Q44"/>
    <mergeCell ref="P37:P40"/>
    <mergeCell ref="Q37:Q4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SheetLayoutView="85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2" width="8.625" style="13" hidden="1" customWidth="1"/>
    <col min="13" max="13" width="9.00390625" style="16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136" t="s">
        <v>29</v>
      </c>
      <c r="B1" s="136"/>
      <c r="C1" s="136"/>
      <c r="D1" s="136"/>
      <c r="E1" s="136"/>
      <c r="I1" s="13"/>
      <c r="M1" s="13"/>
    </row>
    <row r="2" spans="1:22" ht="14.25">
      <c r="A2" s="136"/>
      <c r="B2" s="136"/>
      <c r="C2" s="136"/>
      <c r="D2" s="136"/>
      <c r="E2" s="136"/>
      <c r="F2" s="137" t="s">
        <v>247</v>
      </c>
      <c r="G2" s="137"/>
      <c r="H2" s="137"/>
      <c r="I2" s="137"/>
      <c r="J2" s="137"/>
      <c r="K2" s="36"/>
      <c r="L2" s="36"/>
      <c r="M2" s="62" t="s">
        <v>164</v>
      </c>
      <c r="N2" s="64">
        <v>100</v>
      </c>
      <c r="O2" s="36"/>
      <c r="P2" s="63" t="s">
        <v>165</v>
      </c>
      <c r="Q2" s="36"/>
      <c r="R2" s="36"/>
      <c r="S2" s="36"/>
      <c r="T2" s="36"/>
      <c r="U2" s="36"/>
      <c r="V2" s="14"/>
    </row>
    <row r="3" spans="1:16" ht="14.25">
      <c r="A3" s="166" t="s">
        <v>117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67" t="s">
        <v>149</v>
      </c>
      <c r="O4" s="167"/>
      <c r="P4" s="167"/>
    </row>
    <row r="5" spans="1:16" ht="13.5" customHeight="1">
      <c r="A5" s="92" t="s">
        <v>84</v>
      </c>
      <c r="B5" s="153" t="s">
        <v>8</v>
      </c>
      <c r="C5" s="151" t="s">
        <v>1</v>
      </c>
      <c r="D5" s="152"/>
      <c r="E5" s="48" t="s">
        <v>78</v>
      </c>
      <c r="F5" s="49" t="s">
        <v>79</v>
      </c>
      <c r="G5" s="100" t="s">
        <v>3</v>
      </c>
      <c r="H5" s="18"/>
      <c r="I5" s="134" t="s">
        <v>23</v>
      </c>
      <c r="J5" s="135"/>
      <c r="K5" s="19"/>
      <c r="L5" s="20"/>
      <c r="M5" s="162" t="s">
        <v>4</v>
      </c>
      <c r="N5" s="121" t="s">
        <v>5</v>
      </c>
      <c r="O5" s="21"/>
      <c r="P5" s="121" t="s">
        <v>6</v>
      </c>
    </row>
    <row r="6" spans="1:16" s="14" customFormat="1" ht="14.25" customHeight="1">
      <c r="A6" s="93"/>
      <c r="B6" s="154"/>
      <c r="C6" s="102"/>
      <c r="D6" s="103"/>
      <c r="E6" s="115" t="s">
        <v>2</v>
      </c>
      <c r="F6" s="116"/>
      <c r="G6" s="101"/>
      <c r="H6" s="24"/>
      <c r="I6" s="22" t="s">
        <v>24</v>
      </c>
      <c r="J6" s="23" t="s">
        <v>13</v>
      </c>
      <c r="K6" s="24"/>
      <c r="L6" s="25"/>
      <c r="M6" s="163"/>
      <c r="N6" s="122"/>
      <c r="O6" s="26"/>
      <c r="P6" s="122"/>
    </row>
    <row r="7" spans="1:16" s="14" customFormat="1" ht="13.5">
      <c r="A7" s="93"/>
      <c r="B7" s="154"/>
      <c r="C7" s="102"/>
      <c r="D7" s="103"/>
      <c r="E7" s="115"/>
      <c r="F7" s="116"/>
      <c r="G7" s="101"/>
      <c r="H7" s="24"/>
      <c r="I7" s="22" t="s">
        <v>17</v>
      </c>
      <c r="J7" s="23" t="s">
        <v>14</v>
      </c>
      <c r="K7" s="24"/>
      <c r="L7" s="25"/>
      <c r="M7" s="163"/>
      <c r="N7" s="122"/>
      <c r="O7" s="26"/>
      <c r="P7" s="122"/>
    </row>
    <row r="8" spans="1:16" s="14" customFormat="1" ht="13.5">
      <c r="A8" s="93"/>
      <c r="B8" s="154"/>
      <c r="C8" s="102"/>
      <c r="D8" s="103"/>
      <c r="E8" s="115" t="s">
        <v>47</v>
      </c>
      <c r="F8" s="116"/>
      <c r="G8" s="101"/>
      <c r="H8" s="28"/>
      <c r="I8" s="27" t="s">
        <v>11</v>
      </c>
      <c r="J8" s="113" t="s">
        <v>15</v>
      </c>
      <c r="K8" s="28"/>
      <c r="L8" s="33"/>
      <c r="M8" s="164"/>
      <c r="N8" s="123"/>
      <c r="O8" s="29"/>
      <c r="P8" s="123"/>
    </row>
    <row r="9" spans="1:16" s="14" customFormat="1" ht="14.25" thickBot="1">
      <c r="A9" s="94"/>
      <c r="B9" s="155"/>
      <c r="C9" s="72" t="s">
        <v>46</v>
      </c>
      <c r="D9" s="73"/>
      <c r="E9" s="37" t="s">
        <v>67</v>
      </c>
      <c r="F9" s="38" t="s">
        <v>68</v>
      </c>
      <c r="G9" s="50" t="s">
        <v>69</v>
      </c>
      <c r="H9" s="30"/>
      <c r="I9" s="1" t="s">
        <v>12</v>
      </c>
      <c r="J9" s="114"/>
      <c r="K9" s="30"/>
      <c r="L9" s="31"/>
      <c r="M9" s="165"/>
      <c r="N9" s="124"/>
      <c r="O9" s="32"/>
      <c r="P9" s="124"/>
    </row>
    <row r="10" spans="1:16" s="14" customFormat="1" ht="13.5">
      <c r="A10" s="92">
        <v>1</v>
      </c>
      <c r="B10" s="95">
        <v>112</v>
      </c>
      <c r="C10" s="98">
        <v>21333</v>
      </c>
      <c r="D10" s="99"/>
      <c r="E10" s="53">
        <v>51236</v>
      </c>
      <c r="F10" s="51" t="s">
        <v>100</v>
      </c>
      <c r="G10" s="100" t="s">
        <v>101</v>
      </c>
      <c r="H10" s="13"/>
      <c r="I10" s="5">
        <v>0.2916666666666667</v>
      </c>
      <c r="J10" s="4">
        <f>I11-I10</f>
        <v>0.0850231481481481</v>
      </c>
      <c r="K10" s="80">
        <f>J10/"01:00:00"</f>
        <v>2.0405555555555543</v>
      </c>
      <c r="L10" s="80" t="e">
        <f>#REF!/"01:00:00"</f>
        <v>#REF!</v>
      </c>
      <c r="M10" s="89">
        <f>J10</f>
        <v>0.0850231481481481</v>
      </c>
      <c r="N10" s="77">
        <f>20/O10</f>
        <v>9.80125238224885</v>
      </c>
      <c r="O10" s="80">
        <f>M10/"01:00:00"</f>
        <v>2.0405555555555543</v>
      </c>
      <c r="P10" s="142" t="s">
        <v>258</v>
      </c>
    </row>
    <row r="11" spans="1:16" s="14" customFormat="1" ht="13.5">
      <c r="A11" s="93"/>
      <c r="B11" s="96"/>
      <c r="C11" s="102" t="s">
        <v>234</v>
      </c>
      <c r="D11" s="103"/>
      <c r="E11" s="102" t="s">
        <v>235</v>
      </c>
      <c r="F11" s="103"/>
      <c r="G11" s="101"/>
      <c r="H11" s="13"/>
      <c r="I11" s="8">
        <v>0.3766898148148148</v>
      </c>
      <c r="J11" s="7">
        <f>20/K10</f>
        <v>9.80125238224885</v>
      </c>
      <c r="K11" s="81"/>
      <c r="L11" s="81"/>
      <c r="M11" s="90"/>
      <c r="N11" s="78"/>
      <c r="O11" s="81"/>
      <c r="P11" s="143"/>
    </row>
    <row r="12" spans="1:16" s="14" customFormat="1" ht="13.5">
      <c r="A12" s="93"/>
      <c r="B12" s="96"/>
      <c r="C12" s="102"/>
      <c r="D12" s="103"/>
      <c r="E12" s="102" t="s">
        <v>236</v>
      </c>
      <c r="F12" s="103"/>
      <c r="G12" s="101" t="s">
        <v>237</v>
      </c>
      <c r="H12" s="13"/>
      <c r="I12" s="10">
        <v>0.38027777777777777</v>
      </c>
      <c r="J12" s="88" t="s">
        <v>262</v>
      </c>
      <c r="K12" s="81"/>
      <c r="L12" s="81"/>
      <c r="M12" s="90"/>
      <c r="N12" s="78"/>
      <c r="O12" s="81"/>
      <c r="P12" s="143"/>
    </row>
    <row r="13" spans="1:16" s="14" customFormat="1" ht="14.25" thickBot="1">
      <c r="A13" s="94"/>
      <c r="B13" s="97"/>
      <c r="C13" s="72" t="s">
        <v>238</v>
      </c>
      <c r="D13" s="73"/>
      <c r="E13" s="37" t="s">
        <v>239</v>
      </c>
      <c r="F13" s="38">
        <v>2001</v>
      </c>
      <c r="G13" s="71"/>
      <c r="H13" s="13"/>
      <c r="I13" s="2">
        <f>I12-I11</f>
        <v>0.0035879629629629872</v>
      </c>
      <c r="J13" s="87"/>
      <c r="K13" s="82"/>
      <c r="L13" s="82"/>
      <c r="M13" s="91"/>
      <c r="N13" s="79"/>
      <c r="O13" s="82"/>
      <c r="P13" s="144"/>
    </row>
    <row r="14" spans="1:16" s="14" customFormat="1" ht="13.5">
      <c r="A14" s="92">
        <v>2</v>
      </c>
      <c r="B14" s="95">
        <v>111</v>
      </c>
      <c r="C14" s="98"/>
      <c r="D14" s="99"/>
      <c r="E14" s="55">
        <v>55089</v>
      </c>
      <c r="F14" s="51" t="s">
        <v>100</v>
      </c>
      <c r="G14" s="100" t="s">
        <v>91</v>
      </c>
      <c r="H14" s="13"/>
      <c r="I14" s="5">
        <v>0.2916666666666667</v>
      </c>
      <c r="J14" s="4">
        <f>I15-I14</f>
        <v>0.08644675925925926</v>
      </c>
      <c r="K14" s="80">
        <f>J14/"01:00:00"</f>
        <v>2.0747222222222224</v>
      </c>
      <c r="L14" s="80" t="e">
        <f>#REF!/"01:00:00"</f>
        <v>#REF!</v>
      </c>
      <c r="M14" s="89">
        <f>J14</f>
        <v>0.08644675925925926</v>
      </c>
      <c r="N14" s="77">
        <f>20/O14</f>
        <v>9.639844691391083</v>
      </c>
      <c r="O14" s="80">
        <f>M14/"01:00:00"</f>
        <v>2.0747222222222224</v>
      </c>
      <c r="P14" s="142" t="s">
        <v>258</v>
      </c>
    </row>
    <row r="15" spans="1:16" s="14" customFormat="1" ht="13.5">
      <c r="A15" s="93"/>
      <c r="B15" s="96"/>
      <c r="C15" s="102" t="s">
        <v>230</v>
      </c>
      <c r="D15" s="103"/>
      <c r="E15" s="102" t="s">
        <v>231</v>
      </c>
      <c r="F15" s="103"/>
      <c r="G15" s="101"/>
      <c r="H15" s="13"/>
      <c r="I15" s="8">
        <v>0.37811342592592595</v>
      </c>
      <c r="J15" s="7">
        <f>20/K14</f>
        <v>9.639844691391083</v>
      </c>
      <c r="K15" s="81"/>
      <c r="L15" s="81"/>
      <c r="M15" s="90"/>
      <c r="N15" s="78"/>
      <c r="O15" s="81"/>
      <c r="P15" s="143"/>
    </row>
    <row r="16" spans="1:16" s="14" customFormat="1" ht="13.5">
      <c r="A16" s="93"/>
      <c r="B16" s="96"/>
      <c r="C16" s="102"/>
      <c r="D16" s="103"/>
      <c r="E16" s="102" t="s">
        <v>232</v>
      </c>
      <c r="F16" s="103"/>
      <c r="G16" s="101" t="s">
        <v>95</v>
      </c>
      <c r="H16" s="13"/>
      <c r="I16" s="10">
        <v>0.3924189814814815</v>
      </c>
      <c r="J16" s="88" t="s">
        <v>261</v>
      </c>
      <c r="K16" s="81"/>
      <c r="L16" s="81"/>
      <c r="M16" s="90"/>
      <c r="N16" s="78"/>
      <c r="O16" s="81"/>
      <c r="P16" s="143"/>
    </row>
    <row r="17" spans="1:16" s="14" customFormat="1" ht="14.25" thickBot="1">
      <c r="A17" s="94"/>
      <c r="B17" s="97"/>
      <c r="C17" s="72" t="s">
        <v>233</v>
      </c>
      <c r="D17" s="73"/>
      <c r="E17" s="60" t="s">
        <v>32</v>
      </c>
      <c r="F17" s="61">
        <v>2004</v>
      </c>
      <c r="G17" s="71"/>
      <c r="H17" s="13"/>
      <c r="I17" s="2">
        <f>I16-I15</f>
        <v>0.014305555555555571</v>
      </c>
      <c r="J17" s="87"/>
      <c r="K17" s="82"/>
      <c r="L17" s="82"/>
      <c r="M17" s="91"/>
      <c r="N17" s="79"/>
      <c r="O17" s="82"/>
      <c r="P17" s="144"/>
    </row>
    <row r="18" spans="1:16" s="14" customFormat="1" ht="13.5">
      <c r="A18" s="92">
        <v>3</v>
      </c>
      <c r="B18" s="95">
        <v>113</v>
      </c>
      <c r="C18" s="98">
        <v>20511</v>
      </c>
      <c r="D18" s="99"/>
      <c r="E18" s="53"/>
      <c r="F18" s="51" t="s">
        <v>240</v>
      </c>
      <c r="G18" s="100" t="s">
        <v>241</v>
      </c>
      <c r="H18" s="13"/>
      <c r="I18" s="5">
        <v>0.2916666666666667</v>
      </c>
      <c r="J18" s="4">
        <f>I19-I18</f>
        <v>0.08649305555555553</v>
      </c>
      <c r="K18" s="80">
        <f>J18/"01:00:00"</f>
        <v>2.0758333333333328</v>
      </c>
      <c r="L18" s="80" t="e">
        <f>#REF!/"01:00:00"</f>
        <v>#REF!</v>
      </c>
      <c r="M18" s="89">
        <f>J18</f>
        <v>0.08649305555555553</v>
      </c>
      <c r="N18" s="77">
        <f>20/O18</f>
        <v>9.63468486551586</v>
      </c>
      <c r="O18" s="80">
        <f>M18/"01:00:00"</f>
        <v>2.0758333333333328</v>
      </c>
      <c r="P18" s="142" t="s">
        <v>258</v>
      </c>
    </row>
    <row r="19" spans="1:16" s="14" customFormat="1" ht="13.5">
      <c r="A19" s="93"/>
      <c r="B19" s="96"/>
      <c r="C19" s="102" t="s">
        <v>242</v>
      </c>
      <c r="D19" s="103"/>
      <c r="E19" s="102" t="s">
        <v>243</v>
      </c>
      <c r="F19" s="103"/>
      <c r="G19" s="101"/>
      <c r="H19" s="13"/>
      <c r="I19" s="8">
        <v>0.3781597222222222</v>
      </c>
      <c r="J19" s="7">
        <f>20/K18</f>
        <v>9.63468486551586</v>
      </c>
      <c r="K19" s="81"/>
      <c r="L19" s="81"/>
      <c r="M19" s="90"/>
      <c r="N19" s="78"/>
      <c r="O19" s="81"/>
      <c r="P19" s="143"/>
    </row>
    <row r="20" spans="1:16" s="14" customFormat="1" ht="13.5">
      <c r="A20" s="93"/>
      <c r="B20" s="96"/>
      <c r="C20" s="102"/>
      <c r="D20" s="103"/>
      <c r="E20" s="102" t="s">
        <v>244</v>
      </c>
      <c r="F20" s="103"/>
      <c r="G20" s="101" t="s">
        <v>245</v>
      </c>
      <c r="H20" s="13"/>
      <c r="I20" s="10">
        <v>0.39099537037037035</v>
      </c>
      <c r="J20" s="88" t="s">
        <v>262</v>
      </c>
      <c r="K20" s="81"/>
      <c r="L20" s="81"/>
      <c r="M20" s="90"/>
      <c r="N20" s="78"/>
      <c r="O20" s="81"/>
      <c r="P20" s="143"/>
    </row>
    <row r="21" spans="1:16" s="14" customFormat="1" ht="14.25" thickBot="1">
      <c r="A21" s="94"/>
      <c r="B21" s="97"/>
      <c r="C21" s="72" t="s">
        <v>246</v>
      </c>
      <c r="D21" s="73"/>
      <c r="E21" s="37" t="s">
        <v>32</v>
      </c>
      <c r="F21" s="38">
        <v>2003</v>
      </c>
      <c r="G21" s="71"/>
      <c r="H21" s="13"/>
      <c r="I21" s="2">
        <f>I20-I19</f>
        <v>0.012835648148148138</v>
      </c>
      <c r="J21" s="87"/>
      <c r="K21" s="82"/>
      <c r="L21" s="82"/>
      <c r="M21" s="91"/>
      <c r="N21" s="79"/>
      <c r="O21" s="82"/>
      <c r="P21" s="144"/>
    </row>
    <row r="22" spans="1:16" ht="13.5">
      <c r="A22" s="104" t="s">
        <v>51</v>
      </c>
      <c r="B22" s="105"/>
      <c r="C22" s="105"/>
      <c r="D22" s="105"/>
      <c r="E22" s="105"/>
      <c r="F22" s="105"/>
      <c r="G22" s="106"/>
      <c r="I22" s="5">
        <v>0.2916666666666667</v>
      </c>
      <c r="J22" s="4">
        <f>I23-I22</f>
        <v>0.125</v>
      </c>
      <c r="K22" s="80">
        <f>J22/"01:00:00"</f>
        <v>3</v>
      </c>
      <c r="L22" s="80" t="e">
        <f>#REF!/"01:00:00"</f>
        <v>#REF!</v>
      </c>
      <c r="M22" s="89">
        <f>J22</f>
        <v>0.125</v>
      </c>
      <c r="N22" s="77">
        <f>20/O22</f>
        <v>6.666666666666667</v>
      </c>
      <c r="O22" s="70">
        <f>M22/"01:00:00"</f>
        <v>3</v>
      </c>
      <c r="P22" s="34"/>
    </row>
    <row r="23" spans="1:16" ht="13.5">
      <c r="A23" s="107"/>
      <c r="B23" s="108"/>
      <c r="C23" s="108"/>
      <c r="D23" s="108"/>
      <c r="E23" s="108"/>
      <c r="F23" s="108"/>
      <c r="G23" s="109"/>
      <c r="I23" s="47">
        <v>0.4166666666666667</v>
      </c>
      <c r="J23" s="7">
        <f>20/K22</f>
        <v>6.666666666666667</v>
      </c>
      <c r="K23" s="81"/>
      <c r="L23" s="81"/>
      <c r="M23" s="90"/>
      <c r="N23" s="78"/>
      <c r="O23" s="65"/>
      <c r="P23" s="34"/>
    </row>
    <row r="24" spans="1:16" ht="13.5">
      <c r="A24" s="107"/>
      <c r="B24" s="108"/>
      <c r="C24" s="108"/>
      <c r="D24" s="108"/>
      <c r="E24" s="108"/>
      <c r="F24" s="108"/>
      <c r="G24" s="109"/>
      <c r="I24" s="10">
        <v>0.4375</v>
      </c>
      <c r="J24" s="67" t="s">
        <v>59</v>
      </c>
      <c r="K24" s="81"/>
      <c r="L24" s="81"/>
      <c r="M24" s="90"/>
      <c r="N24" s="78"/>
      <c r="O24" s="65"/>
      <c r="P24" s="34"/>
    </row>
    <row r="25" spans="1:16" ht="14.25" thickBot="1">
      <c r="A25" s="110"/>
      <c r="B25" s="111"/>
      <c r="C25" s="111"/>
      <c r="D25" s="111"/>
      <c r="E25" s="111"/>
      <c r="F25" s="111"/>
      <c r="G25" s="112"/>
      <c r="I25" s="2">
        <f>I24-I23</f>
        <v>0.020833333333333315</v>
      </c>
      <c r="J25" s="68"/>
      <c r="K25" s="82"/>
      <c r="L25" s="82"/>
      <c r="M25" s="91"/>
      <c r="N25" s="79"/>
      <c r="O25" s="66"/>
      <c r="P25" s="34"/>
    </row>
    <row r="26" spans="1:16" ht="13.5">
      <c r="A26" s="104" t="s">
        <v>85</v>
      </c>
      <c r="B26" s="105"/>
      <c r="C26" s="105"/>
      <c r="D26" s="105"/>
      <c r="E26" s="105"/>
      <c r="F26" s="105"/>
      <c r="G26" s="106"/>
      <c r="I26" s="5">
        <v>0.2916666666666667</v>
      </c>
      <c r="J26" s="4">
        <f>I27-I26</f>
        <v>0.08333333333333331</v>
      </c>
      <c r="K26" s="80">
        <f>J26/"01:00:00"</f>
        <v>1.9999999999999996</v>
      </c>
      <c r="L26" s="80" t="e">
        <f>#REF!/"01:00:00"</f>
        <v>#REF!</v>
      </c>
      <c r="M26" s="89">
        <f>J26</f>
        <v>0.08333333333333331</v>
      </c>
      <c r="N26" s="77">
        <f>20/O26</f>
        <v>10.000000000000002</v>
      </c>
      <c r="O26" s="70">
        <f>M26/"01:00:00"</f>
        <v>1.9999999999999996</v>
      </c>
      <c r="P26" s="34"/>
    </row>
    <row r="27" spans="1:16" ht="13.5">
      <c r="A27" s="107"/>
      <c r="B27" s="108"/>
      <c r="C27" s="108"/>
      <c r="D27" s="108"/>
      <c r="E27" s="108"/>
      <c r="F27" s="108"/>
      <c r="G27" s="109"/>
      <c r="I27" s="47">
        <v>0.375</v>
      </c>
      <c r="J27" s="7">
        <f>20/K26</f>
        <v>10.000000000000002</v>
      </c>
      <c r="K27" s="81"/>
      <c r="L27" s="81"/>
      <c r="M27" s="90"/>
      <c r="N27" s="78"/>
      <c r="O27" s="65"/>
      <c r="P27" s="34"/>
    </row>
    <row r="28" spans="1:16" ht="13.5">
      <c r="A28" s="107"/>
      <c r="B28" s="108"/>
      <c r="C28" s="108"/>
      <c r="D28" s="108"/>
      <c r="E28" s="108"/>
      <c r="F28" s="108"/>
      <c r="G28" s="109"/>
      <c r="I28" s="10">
        <v>0.3958333333333333</v>
      </c>
      <c r="J28" s="88"/>
      <c r="K28" s="81"/>
      <c r="L28" s="81"/>
      <c r="M28" s="90"/>
      <c r="N28" s="78"/>
      <c r="O28" s="65"/>
      <c r="P28" s="34"/>
    </row>
    <row r="29" spans="1:16" ht="14.25" thickBot="1">
      <c r="A29" s="110"/>
      <c r="B29" s="111"/>
      <c r="C29" s="111"/>
      <c r="D29" s="111"/>
      <c r="E29" s="111"/>
      <c r="F29" s="111"/>
      <c r="G29" s="112"/>
      <c r="I29" s="2">
        <f>I28-I27</f>
        <v>0.020833333333333315</v>
      </c>
      <c r="J29" s="87"/>
      <c r="K29" s="82"/>
      <c r="L29" s="82"/>
      <c r="M29" s="91"/>
      <c r="N29" s="79"/>
      <c r="O29" s="66"/>
      <c r="P29" s="34"/>
    </row>
  </sheetData>
  <sheetProtection/>
  <mergeCells count="78">
    <mergeCell ref="G10:G11"/>
    <mergeCell ref="C11:D12"/>
    <mergeCell ref="E11:F11"/>
    <mergeCell ref="E12:F12"/>
    <mergeCell ref="G12:G13"/>
    <mergeCell ref="C13:D13"/>
    <mergeCell ref="A26:G29"/>
    <mergeCell ref="A22:G25"/>
    <mergeCell ref="B14:B17"/>
    <mergeCell ref="C17:D17"/>
    <mergeCell ref="E16:F16"/>
    <mergeCell ref="C14:D14"/>
    <mergeCell ref="C15:D16"/>
    <mergeCell ref="A14:A17"/>
    <mergeCell ref="G14:G15"/>
    <mergeCell ref="G16:G17"/>
    <mergeCell ref="A1:E2"/>
    <mergeCell ref="F2:J2"/>
    <mergeCell ref="I5:J5"/>
    <mergeCell ref="M5:M9"/>
    <mergeCell ref="J8:J9"/>
    <mergeCell ref="G5:G8"/>
    <mergeCell ref="E6:F7"/>
    <mergeCell ref="E8:F8"/>
    <mergeCell ref="A3:P3"/>
    <mergeCell ref="N4:P4"/>
    <mergeCell ref="E15:F15"/>
    <mergeCell ref="A5:A9"/>
    <mergeCell ref="B5:B9"/>
    <mergeCell ref="C5:D8"/>
    <mergeCell ref="C9:D9"/>
    <mergeCell ref="A10:A13"/>
    <mergeCell ref="B10:B13"/>
    <mergeCell ref="C10:D10"/>
    <mergeCell ref="J16:J17"/>
    <mergeCell ref="L14:L17"/>
    <mergeCell ref="M14:M17"/>
    <mergeCell ref="P5:P9"/>
    <mergeCell ref="N5:N9"/>
    <mergeCell ref="P14:P17"/>
    <mergeCell ref="K14:K17"/>
    <mergeCell ref="N14:N17"/>
    <mergeCell ref="J12:J13"/>
    <mergeCell ref="K10:K13"/>
    <mergeCell ref="O26:O29"/>
    <mergeCell ref="J28:J29"/>
    <mergeCell ref="K26:K29"/>
    <mergeCell ref="L26:L29"/>
    <mergeCell ref="M26:M29"/>
    <mergeCell ref="N26:N29"/>
    <mergeCell ref="N22:N25"/>
    <mergeCell ref="O10:O13"/>
    <mergeCell ref="P10:P13"/>
    <mergeCell ref="N10:N13"/>
    <mergeCell ref="O22:O25"/>
    <mergeCell ref="O14:O17"/>
    <mergeCell ref="O18:O21"/>
    <mergeCell ref="P18:P21"/>
    <mergeCell ref="N18:N21"/>
    <mergeCell ref="L10:L13"/>
    <mergeCell ref="M10:M13"/>
    <mergeCell ref="J24:J25"/>
    <mergeCell ref="K22:K25"/>
    <mergeCell ref="L22:L25"/>
    <mergeCell ref="J20:J21"/>
    <mergeCell ref="K18:K21"/>
    <mergeCell ref="L18:L21"/>
    <mergeCell ref="M18:M21"/>
    <mergeCell ref="M22:M25"/>
    <mergeCell ref="A18:A21"/>
    <mergeCell ref="B18:B21"/>
    <mergeCell ref="C18:D18"/>
    <mergeCell ref="G18:G19"/>
    <mergeCell ref="C19:D20"/>
    <mergeCell ref="E19:F19"/>
    <mergeCell ref="E20:F20"/>
    <mergeCell ref="G20:G21"/>
    <mergeCell ref="C21:D2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2015-03-08T05:02:16Z</cp:lastPrinted>
  <dcterms:created xsi:type="dcterms:W3CDTF">2007-07-24T02:59:00Z</dcterms:created>
  <dcterms:modified xsi:type="dcterms:W3CDTF">2015-03-18T12:13:42Z</dcterms:modified>
  <cp:category/>
  <cp:version/>
  <cp:contentType/>
  <cp:contentStatus/>
</cp:coreProperties>
</file>