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80km(JEF) " sheetId="1" r:id="rId1"/>
    <sheet name="60km" sheetId="2" r:id="rId2"/>
    <sheet name="40km" sheetId="3" r:id="rId3"/>
    <sheet name="20km" sheetId="4" r:id="rId4"/>
  </sheets>
  <definedNames/>
  <calcPr fullCalcOnLoad="1"/>
</workbook>
</file>

<file path=xl/sharedStrings.xml><?xml version="1.0" encoding="utf-8"?>
<sst xmlns="http://schemas.openxmlformats.org/spreadsheetml/2006/main" count="370" uniqueCount="245">
  <si>
    <t>出番</t>
  </si>
  <si>
    <t>選手名</t>
  </si>
  <si>
    <t>馬名</t>
  </si>
  <si>
    <t>所属</t>
  </si>
  <si>
    <t>全走行時間</t>
  </si>
  <si>
    <t>全平均時速</t>
  </si>
  <si>
    <t>結果</t>
  </si>
  <si>
    <t>ゼッケン馬No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</si>
  <si>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</si>
  <si>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</si>
  <si>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</si>
  <si>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</si>
  <si>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</si>
  <si>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</si>
  <si>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</si>
  <si>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</si>
  <si>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</si>
  <si>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</si>
  <si>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</si>
  <si>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</si>
  <si>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</si>
  <si>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</si>
  <si>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</si>
  <si>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１Leg２０ｋｍ</t>
  </si>
  <si>
    <t>Start T</t>
  </si>
  <si>
    <t>JEF公認種目</t>
  </si>
  <si>
    <t>４０ｋｍトレーニングライド</t>
  </si>
  <si>
    <t>２０ｋｍトレーニングライド</t>
  </si>
  <si>
    <t>ｱﾗﾋﾞｱﾝHR</t>
  </si>
  <si>
    <t>Arabian HR</t>
  </si>
  <si>
    <t>Gelding</t>
  </si>
  <si>
    <t>Mare</t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</si>
  <si>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</si>
  <si>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</si>
  <si>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</si>
  <si>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</si>
  <si>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</si>
  <si>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</si>
  <si>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</si>
  <si>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</si>
  <si>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</si>
  <si>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</si>
  <si>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</si>
  <si>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</si>
  <si>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</si>
  <si>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</si>
  <si>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</si>
  <si>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１Leg２８ｋｍ</t>
  </si>
  <si>
    <t>２Leg２８ｋｍ</t>
  </si>
  <si>
    <t>平均時速６．７km/h、制限時間３時間：最低タイム(参考)</t>
  </si>
  <si>
    <t>３Leg２４ｋｍ</t>
  </si>
  <si>
    <t>小森　洋子</t>
  </si>
  <si>
    <t>Komori Yoko</t>
  </si>
  <si>
    <t>平均時速８.９km/h(参考)</t>
  </si>
  <si>
    <t>平均時速８km/h、制限時間５時間：最低タイム(参考)</t>
  </si>
  <si>
    <t>平均時速１３．３km/h、制限時間３時間：最速タイム(参考)</t>
  </si>
  <si>
    <t>Cut Off Time</t>
  </si>
  <si>
    <t>Mare</t>
  </si>
  <si>
    <t>Gender</t>
  </si>
  <si>
    <t>Year of Birth</t>
  </si>
  <si>
    <t>Club</t>
  </si>
  <si>
    <t>強制休止</t>
  </si>
  <si>
    <t>JEF No</t>
  </si>
  <si>
    <t>Breed</t>
  </si>
  <si>
    <t>JEF No</t>
  </si>
  <si>
    <t>Breed</t>
  </si>
  <si>
    <t>出番</t>
  </si>
  <si>
    <t>平均時速１０km/h、制限時間２時間：最速タイム(参考)</t>
  </si>
  <si>
    <t>JEF８０ｋｍ競技</t>
  </si>
  <si>
    <t>JEF No</t>
  </si>
  <si>
    <t>Breed</t>
  </si>
  <si>
    <r>
      <t>D</t>
    </r>
    <r>
      <rPr>
        <sz val="11"/>
        <rFont val="ＭＳ Ｐゴシック"/>
        <family val="3"/>
      </rPr>
      <t>OSANKO</t>
    </r>
  </si>
  <si>
    <t>大東　孝裕</t>
  </si>
  <si>
    <t>Ohigashi Takahiro</t>
  </si>
  <si>
    <t>Gelding</t>
  </si>
  <si>
    <t>八王子RC</t>
  </si>
  <si>
    <t>三木　敬裕</t>
  </si>
  <si>
    <t>Hachioji RC</t>
  </si>
  <si>
    <t>Miki Takahiro</t>
  </si>
  <si>
    <t>TROTTER</t>
  </si>
  <si>
    <t>三木　実穂</t>
  </si>
  <si>
    <t>ルーシー</t>
  </si>
  <si>
    <t>LUCY</t>
  </si>
  <si>
    <t>Hachioji RC</t>
  </si>
  <si>
    <t>Miki Miho</t>
  </si>
  <si>
    <t>山川　恵理香</t>
  </si>
  <si>
    <t>MIX</t>
  </si>
  <si>
    <t>ブレーブキッド</t>
  </si>
  <si>
    <t>BRAVE KID</t>
  </si>
  <si>
    <t>Yamakawa Erika</t>
  </si>
  <si>
    <t>THOROUGH</t>
  </si>
  <si>
    <t>天羽　真一</t>
  </si>
  <si>
    <t>ムーラン</t>
  </si>
  <si>
    <t>Moulin</t>
  </si>
  <si>
    <t>Hachioji RC</t>
  </si>
  <si>
    <t>Amaha Shinichi</t>
  </si>
  <si>
    <t>審判長：谷　邦彦</t>
  </si>
  <si>
    <t>審判長：谷　邦彦</t>
  </si>
  <si>
    <t>ｱﾗﾋﾞｱﾝHR</t>
  </si>
  <si>
    <t>ARABIAN</t>
  </si>
  <si>
    <t>ｱﾗﾋﾞｱﾝHR</t>
  </si>
  <si>
    <t>佐々木　保</t>
  </si>
  <si>
    <t>ｱﾗﾋﾞｱﾝHR</t>
  </si>
  <si>
    <t>中山　伊知郎</t>
  </si>
  <si>
    <t>Arabian HR</t>
  </si>
  <si>
    <t>Nakayama Ichiro</t>
  </si>
  <si>
    <t>Gelding</t>
  </si>
  <si>
    <r>
      <t>A</t>
    </r>
    <r>
      <rPr>
        <sz val="11"/>
        <rFont val="ＭＳ Ｐゴシック"/>
        <family val="3"/>
      </rPr>
      <t>RABIAN</t>
    </r>
  </si>
  <si>
    <t>ｱﾗﾋﾞｱﾝHR</t>
  </si>
  <si>
    <t>西垣　祐希</t>
  </si>
  <si>
    <t>ムーンライト</t>
  </si>
  <si>
    <t>WT MOONLIGHT FIRE</t>
  </si>
  <si>
    <t>Arabian HR</t>
  </si>
  <si>
    <t>Nishigaki Yuki</t>
  </si>
  <si>
    <t>Gelding</t>
  </si>
  <si>
    <t>蓮見　清一</t>
  </si>
  <si>
    <t>カリーム</t>
  </si>
  <si>
    <t>KAREEM PJ</t>
  </si>
  <si>
    <t>Arabian HR</t>
  </si>
  <si>
    <t>Hasumi Seiichi</t>
  </si>
  <si>
    <r>
      <t>D</t>
    </r>
    <r>
      <rPr>
        <sz val="11"/>
        <rFont val="ＭＳ Ｐゴシック"/>
        <family val="3"/>
      </rPr>
      <t>OSANKO</t>
    </r>
  </si>
  <si>
    <t>若葉</t>
  </si>
  <si>
    <t>WAKABA</t>
  </si>
  <si>
    <t>Gelding</t>
  </si>
  <si>
    <t>村井　幸子</t>
  </si>
  <si>
    <t>Murai Sachiko</t>
  </si>
  <si>
    <t>山﨑　三季代</t>
  </si>
  <si>
    <t>ファウスト</t>
  </si>
  <si>
    <t>FAUSTO BL</t>
  </si>
  <si>
    <t>Arabian HR</t>
  </si>
  <si>
    <t>Yamazaki Mikiyo</t>
  </si>
  <si>
    <t>Gelding</t>
  </si>
  <si>
    <t>６０ｋｍトレーニングライド</t>
  </si>
  <si>
    <t>１Leg３０ｋｍ</t>
  </si>
  <si>
    <t>２Leg３０ｋｍ</t>
  </si>
  <si>
    <t>中村　雅</t>
  </si>
  <si>
    <t>ミルキー</t>
  </si>
  <si>
    <t>MILKY</t>
  </si>
  <si>
    <t>Arabian HR</t>
  </si>
  <si>
    <t>Nakamura Masashi</t>
  </si>
  <si>
    <t>Mare</t>
  </si>
  <si>
    <r>
      <t>A</t>
    </r>
    <r>
      <rPr>
        <sz val="11"/>
        <rFont val="ＭＳ Ｐゴシック"/>
        <family val="3"/>
      </rPr>
      <t>RABIAN</t>
    </r>
  </si>
  <si>
    <t>平均時速８．６km/h、制限時間７時間：最低タイム(参考)</t>
  </si>
  <si>
    <t>平均時速１０．９km/h、制限時間５時間３０分：ノービス最速タイム(参考)</t>
  </si>
  <si>
    <t>MIX</t>
  </si>
  <si>
    <t>岩橋　庸一</t>
  </si>
  <si>
    <t>バロンズコート</t>
  </si>
  <si>
    <t>Barons Court</t>
  </si>
  <si>
    <t>Hachioji RC</t>
  </si>
  <si>
    <t>Iwahashi Yoichi</t>
  </si>
  <si>
    <t>Gelding</t>
  </si>
  <si>
    <t>２０１４年３月１４日(金)～３月１５日(土)   伊豆パノラマ･ライド　(桜と富士山ライド)</t>
  </si>
  <si>
    <t>制限時間：８時間（１５：４５）</t>
  </si>
  <si>
    <r>
      <t>A</t>
    </r>
    <r>
      <rPr>
        <sz val="11"/>
        <rFont val="ＭＳ Ｐゴシック"/>
        <family val="3"/>
      </rPr>
      <t>RABIAN</t>
    </r>
  </si>
  <si>
    <t>ルイサンAHR</t>
  </si>
  <si>
    <t>LＯＵＩＥ SON ＡＨＲ</t>
  </si>
  <si>
    <t>Gelding</t>
  </si>
  <si>
    <t>ARABIAN</t>
  </si>
  <si>
    <t>バンディット</t>
  </si>
  <si>
    <t>JESTA BANDETTOBEY</t>
  </si>
  <si>
    <t>寺町　智華子</t>
  </si>
  <si>
    <t>Teramachi Chikako</t>
  </si>
  <si>
    <t>ARABIAN</t>
  </si>
  <si>
    <t>ｱﾗﾋﾞｱﾝHR</t>
  </si>
  <si>
    <t>レッド</t>
  </si>
  <si>
    <t>NOSLO'S LIGHTING STRIKES</t>
  </si>
  <si>
    <t>花子</t>
  </si>
  <si>
    <t>HANAKO</t>
  </si>
  <si>
    <t>Arabian HR</t>
  </si>
  <si>
    <t>Sasaki Tamotsu</t>
  </si>
  <si>
    <t>Mare</t>
  </si>
  <si>
    <t>ARABIAN</t>
  </si>
  <si>
    <t>ｱﾗﾋﾞｱﾝHR</t>
  </si>
  <si>
    <t>七野　友子</t>
  </si>
  <si>
    <t>ディアゴ</t>
  </si>
  <si>
    <t>WT DIEGO</t>
  </si>
  <si>
    <t>Shichino Tomoko</t>
  </si>
  <si>
    <t>杉山　純子</t>
  </si>
  <si>
    <t>姫桜</t>
  </si>
  <si>
    <t>HIMEZAKURA</t>
  </si>
  <si>
    <t>Sugiyama Junko</t>
  </si>
  <si>
    <t>ギィタップ</t>
  </si>
  <si>
    <t>DAMEON PJ</t>
  </si>
  <si>
    <r>
      <t>A</t>
    </r>
    <r>
      <rPr>
        <sz val="11"/>
        <rFont val="ＭＳ Ｐゴシック"/>
        <family val="3"/>
      </rPr>
      <t>RABIAN</t>
    </r>
  </si>
  <si>
    <t>ｱﾗﾋﾞｱﾝHR</t>
  </si>
  <si>
    <r>
      <t>A</t>
    </r>
    <r>
      <rPr>
        <sz val="11"/>
        <rFont val="ＭＳ Ｐゴシック"/>
        <family val="3"/>
      </rPr>
      <t>RABIAN</t>
    </r>
  </si>
  <si>
    <t>ｱﾗﾋﾞｱﾝHR</t>
  </si>
  <si>
    <t>柳　順一</t>
  </si>
  <si>
    <t>ケースター</t>
  </si>
  <si>
    <t>K STAR</t>
  </si>
  <si>
    <t>Yanagi Junichi</t>
  </si>
  <si>
    <t>ARABIAN</t>
  </si>
  <si>
    <t>２０１４年３月１４日(金)～３月１５日(土)   伊豆パノラマ･ライド　(桜と富士山ライド)</t>
  </si>
  <si>
    <t>２０１４年３月１４日(金)～３月１５日(土)   伊豆パノラマ･ライド　(桜と富士山ライド)</t>
  </si>
  <si>
    <t>制限時間：7時間（１４：１０）　　ノービス　5時間３０分～7時間（１２：４０～１４：１０）</t>
  </si>
  <si>
    <r>
      <t>M</t>
    </r>
    <r>
      <rPr>
        <sz val="11"/>
        <rFont val="ＭＳ Ｐゴシック"/>
        <family val="3"/>
      </rPr>
      <t>IX</t>
    </r>
  </si>
  <si>
    <t>佐藤　信次</t>
  </si>
  <si>
    <t>げんじ</t>
  </si>
  <si>
    <t>GENJI</t>
  </si>
  <si>
    <t>Arabian HR</t>
  </si>
  <si>
    <t>Sato Shinji</t>
  </si>
  <si>
    <t>Gelding</t>
  </si>
  <si>
    <r>
      <t>D</t>
    </r>
    <r>
      <rPr>
        <sz val="11"/>
        <rFont val="ＭＳ Ｐゴシック"/>
        <family val="3"/>
      </rPr>
      <t>OSANKO</t>
    </r>
  </si>
  <si>
    <t>スイングメゾンブランシュ</t>
  </si>
  <si>
    <t>SWING MAISON BLANCHE</t>
  </si>
  <si>
    <t>制限時間：３時間～５時間（１０：２５～１２：：２５)</t>
  </si>
  <si>
    <t>制限時間：２時間～３時間（８：４５～９：４５)</t>
  </si>
  <si>
    <t>52/56</t>
  </si>
  <si>
    <t>52/52</t>
  </si>
  <si>
    <t>64/64</t>
  </si>
  <si>
    <t>40/44</t>
  </si>
  <si>
    <t>52/52</t>
  </si>
  <si>
    <t>48/52</t>
  </si>
  <si>
    <t>48/52</t>
  </si>
  <si>
    <t>52/56</t>
  </si>
  <si>
    <t>52/48</t>
  </si>
  <si>
    <t>44/44</t>
  </si>
  <si>
    <t>48/48</t>
  </si>
  <si>
    <t>56/56</t>
  </si>
  <si>
    <t>32/40</t>
  </si>
  <si>
    <t>48/56</t>
  </si>
  <si>
    <t>56/48</t>
  </si>
  <si>
    <t>52/60</t>
  </si>
  <si>
    <t>完走率：　100%</t>
  </si>
  <si>
    <t>完走率：100%</t>
  </si>
  <si>
    <t>完走</t>
  </si>
  <si>
    <t>完走</t>
  </si>
  <si>
    <t>スタート前棄権</t>
  </si>
  <si>
    <t>60/60</t>
  </si>
  <si>
    <t>48/44</t>
  </si>
  <si>
    <t>56/56</t>
  </si>
  <si>
    <t>56/52</t>
  </si>
  <si>
    <t>52/52</t>
  </si>
  <si>
    <t>44/48</t>
  </si>
  <si>
    <t>48/44</t>
  </si>
  <si>
    <t>48/48</t>
  </si>
  <si>
    <t>48/56</t>
  </si>
  <si>
    <t>44/44</t>
  </si>
  <si>
    <t>44/48</t>
  </si>
  <si>
    <t>完走率：　87.5%</t>
  </si>
  <si>
    <t>跛行失権</t>
  </si>
  <si>
    <t>56/56</t>
  </si>
  <si>
    <t>60/60</t>
  </si>
  <si>
    <t>52/56</t>
  </si>
  <si>
    <t>1 BC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</si>
</sst>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21" fontId="20" fillId="17" borderId="14" xfId="0" applyNumberFormat="1" applyFont="1" applyFill="1" applyBorder="1" applyAlignment="1">
      <alignment horizontal="righ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46" fontId="0" fillId="0" borderId="33" xfId="0" applyNumberFormat="1" applyFill="1" applyBorder="1" applyAlignment="1">
      <alignment horizontal="center" vertical="center" shrinkToFit="1"/>
    </xf>
    <xf numFmtId="46" fontId="0" fillId="0" borderId="34" xfId="0" applyNumberFormat="1" applyFill="1" applyBorder="1" applyAlignment="1">
      <alignment horizontal="center" vertical="center" shrinkToFit="1"/>
    </xf>
    <xf numFmtId="0" fontId="0" fillId="0" borderId="35" xfId="0" applyNumberFormat="1" applyFill="1" applyBorder="1" applyAlignment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6" fontId="0" fillId="0" borderId="39" xfId="0" applyNumberFormat="1" applyFill="1" applyBorder="1" applyAlignment="1">
      <alignment horizontal="center" vertical="center" shrinkToFit="1"/>
    </xf>
    <xf numFmtId="46" fontId="0" fillId="0" borderId="39" xfId="0" applyNumberFormat="1" applyFill="1" applyBorder="1" applyAlignment="1">
      <alignment horizontal="center" vertical="center" shrinkToFit="1"/>
    </xf>
    <xf numFmtId="46" fontId="0" fillId="0" borderId="33" xfId="0" applyNumberFormat="1" applyFill="1" applyBorder="1" applyAlignment="1">
      <alignment horizontal="center" vertical="center" shrinkToFit="1"/>
    </xf>
    <xf numFmtId="46" fontId="0" fillId="0" borderId="34" xfId="0" applyNumberForma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176" fontId="0" fillId="0" borderId="40" xfId="0" applyNumberFormat="1" applyFill="1" applyBorder="1" applyAlignment="1">
      <alignment horizontal="center" vertical="center" shrinkToFit="1"/>
    </xf>
    <xf numFmtId="176" fontId="0" fillId="0" borderId="41" xfId="0" applyNumberFormat="1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NumberFormat="1" applyFill="1" applyBorder="1" applyAlignment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 shrinkToFit="1"/>
    </xf>
    <xf numFmtId="21" fontId="0" fillId="0" borderId="48" xfId="0" applyNumberFormat="1" applyFill="1" applyBorder="1" applyAlignment="1">
      <alignment horizontal="center" vertical="center" shrinkToFit="1"/>
    </xf>
    <xf numFmtId="21" fontId="0" fillId="0" borderId="49" xfId="0" applyNumberFormat="1" applyFill="1" applyBorder="1" applyAlignment="1">
      <alignment horizontal="center" vertical="center" shrinkToFit="1"/>
    </xf>
    <xf numFmtId="21" fontId="0" fillId="0" borderId="50" xfId="0" applyNumberFormat="1" applyFill="1" applyBorder="1" applyAlignment="1">
      <alignment horizontal="center" vertical="center" shrinkToFit="1"/>
    </xf>
    <xf numFmtId="21" fontId="0" fillId="0" borderId="0" xfId="0" applyNumberFormat="1" applyFill="1" applyAlignment="1">
      <alignment vertical="center" shrinkToFit="1"/>
    </xf>
    <xf numFmtId="0" fontId="22" fillId="0" borderId="25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1" fontId="0" fillId="0" borderId="51" xfId="0" applyNumberFormat="1" applyFont="1" applyFill="1" applyBorder="1" applyAlignment="1">
      <alignment horizontal="center" vertical="center" shrinkToFit="1"/>
    </xf>
    <xf numFmtId="21" fontId="0" fillId="0" borderId="52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46" fontId="0" fillId="0" borderId="61" xfId="0" applyNumberFormat="1" applyFill="1" applyBorder="1" applyAlignment="1">
      <alignment horizontal="center" vertical="center" shrinkToFit="1"/>
    </xf>
    <xf numFmtId="46" fontId="0" fillId="0" borderId="62" xfId="0" applyNumberFormat="1" applyFill="1" applyBorder="1" applyAlignment="1">
      <alignment horizontal="center" vertical="center" shrinkToFit="1"/>
    </xf>
    <xf numFmtId="46" fontId="0" fillId="0" borderId="63" xfId="0" applyNumberFormat="1" applyFill="1" applyBorder="1" applyAlignment="1">
      <alignment horizontal="center" vertical="center" shrinkToFit="1"/>
    </xf>
    <xf numFmtId="0" fontId="20" fillId="17" borderId="35" xfId="0" applyNumberFormat="1" applyFont="1" applyFill="1" applyBorder="1" applyAlignment="1">
      <alignment horizontal="center" vertical="center" shrinkToFit="1"/>
    </xf>
    <xf numFmtId="0" fontId="20" fillId="17" borderId="3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2" fillId="0" borderId="25" xfId="0" applyFont="1" applyBorder="1" applyAlignment="1">
      <alignment vertical="center" shrinkToFit="1"/>
    </xf>
    <xf numFmtId="0" fontId="0" fillId="0" borderId="25" xfId="0" applyFill="1" applyBorder="1" applyAlignment="1">
      <alignment horizontal="righ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21" fontId="0" fillId="0" borderId="45" xfId="0" applyNumberFormat="1" applyFill="1" applyBorder="1" applyAlignment="1">
      <alignment horizontal="center" vertical="center" shrinkToFit="1"/>
    </xf>
    <xf numFmtId="21" fontId="0" fillId="0" borderId="46" xfId="0" applyNumberFormat="1" applyFill="1" applyBorder="1" applyAlignment="1">
      <alignment horizontal="center" vertical="center" shrinkToFit="1"/>
    </xf>
    <xf numFmtId="21" fontId="0" fillId="0" borderId="47" xfId="0" applyNumberFormat="1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96" t="s">
        <v>68</v>
      </c>
      <c r="B1" s="96"/>
      <c r="C1" s="96"/>
      <c r="D1" s="96"/>
      <c r="E1" s="96"/>
      <c r="H1" s="13"/>
      <c r="K1" s="13"/>
      <c r="N1" s="13"/>
      <c r="U1" s="13"/>
    </row>
    <row r="2" spans="1:22" ht="18.75" customHeight="1">
      <c r="A2" s="96"/>
      <c r="B2" s="96"/>
      <c r="C2" s="96"/>
      <c r="D2" s="96"/>
      <c r="E2" s="96"/>
      <c r="F2" s="95" t="s">
        <v>25</v>
      </c>
      <c r="G2" s="95"/>
      <c r="H2" s="97" t="s">
        <v>152</v>
      </c>
      <c r="I2" s="97"/>
      <c r="J2" s="97"/>
      <c r="K2" s="97"/>
      <c r="L2" s="97"/>
      <c r="M2" s="97"/>
      <c r="N2" s="97"/>
      <c r="O2" s="97"/>
      <c r="U2" s="93" t="s">
        <v>223</v>
      </c>
      <c r="V2" s="93"/>
    </row>
    <row r="3" spans="1:24" s="17" customFormat="1" ht="18.75" customHeight="1" thickBot="1">
      <c r="A3" s="94" t="s">
        <v>151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5"/>
      <c r="R3" s="35"/>
      <c r="S3" s="35"/>
      <c r="T3" s="34"/>
      <c r="U3" s="98" t="s">
        <v>96</v>
      </c>
      <c r="V3" s="99"/>
      <c r="W3" s="99"/>
      <c r="X3" s="99"/>
    </row>
    <row r="4" spans="1:24" ht="13.5" customHeight="1">
      <c r="A4" s="79" t="s">
        <v>0</v>
      </c>
      <c r="B4" s="100" t="s">
        <v>7</v>
      </c>
      <c r="C4" s="68" t="s">
        <v>69</v>
      </c>
      <c r="D4" s="69"/>
      <c r="E4" s="41" t="s">
        <v>69</v>
      </c>
      <c r="F4" s="42" t="s">
        <v>70</v>
      </c>
      <c r="G4" s="85" t="s">
        <v>3</v>
      </c>
      <c r="H4" s="105" t="s">
        <v>47</v>
      </c>
      <c r="I4" s="106"/>
      <c r="J4" s="18"/>
      <c r="K4" s="105" t="s">
        <v>48</v>
      </c>
      <c r="L4" s="106"/>
      <c r="M4" s="18"/>
      <c r="N4" s="105" t="s">
        <v>50</v>
      </c>
      <c r="O4" s="106"/>
      <c r="P4" s="18"/>
      <c r="Q4" s="18"/>
      <c r="R4" s="18"/>
      <c r="S4" s="19"/>
      <c r="T4" s="20"/>
      <c r="U4" s="90" t="s">
        <v>32</v>
      </c>
      <c r="V4" s="113" t="s">
        <v>33</v>
      </c>
      <c r="W4" s="21"/>
      <c r="X4" s="109" t="s">
        <v>34</v>
      </c>
    </row>
    <row r="5" spans="1:24" s="14" customFormat="1" ht="14.25" customHeight="1">
      <c r="A5" s="80"/>
      <c r="B5" s="101"/>
      <c r="C5" s="103" t="s">
        <v>1</v>
      </c>
      <c r="D5" s="104"/>
      <c r="E5" s="103" t="s">
        <v>2</v>
      </c>
      <c r="F5" s="104"/>
      <c r="G5" s="64"/>
      <c r="H5" s="22" t="s">
        <v>35</v>
      </c>
      <c r="I5" s="23" t="s">
        <v>36</v>
      </c>
      <c r="J5" s="24"/>
      <c r="K5" s="22" t="s">
        <v>37</v>
      </c>
      <c r="L5" s="23" t="s">
        <v>36</v>
      </c>
      <c r="M5" s="24"/>
      <c r="N5" s="22" t="s">
        <v>37</v>
      </c>
      <c r="O5" s="23" t="s">
        <v>36</v>
      </c>
      <c r="P5" s="24"/>
      <c r="Q5" s="24"/>
      <c r="R5" s="24"/>
      <c r="S5" s="24"/>
      <c r="T5" s="25"/>
      <c r="U5" s="91"/>
      <c r="V5" s="114"/>
      <c r="W5" s="26"/>
      <c r="X5" s="110"/>
    </row>
    <row r="6" spans="1:24" s="14" customFormat="1" ht="13.5">
      <c r="A6" s="80"/>
      <c r="B6" s="101"/>
      <c r="C6" s="103"/>
      <c r="D6" s="104"/>
      <c r="E6" s="103"/>
      <c r="F6" s="104"/>
      <c r="G6" s="64"/>
      <c r="H6" s="22" t="s">
        <v>38</v>
      </c>
      <c r="I6" s="23" t="s">
        <v>39</v>
      </c>
      <c r="J6" s="24"/>
      <c r="K6" s="22" t="s">
        <v>38</v>
      </c>
      <c r="L6" s="23" t="s">
        <v>39</v>
      </c>
      <c r="M6" s="24"/>
      <c r="N6" s="22" t="s">
        <v>38</v>
      </c>
      <c r="O6" s="23" t="s">
        <v>39</v>
      </c>
      <c r="P6" s="24"/>
      <c r="Q6" s="24"/>
      <c r="R6" s="24"/>
      <c r="S6" s="24"/>
      <c r="T6" s="25"/>
      <c r="U6" s="91"/>
      <c r="V6" s="114"/>
      <c r="W6" s="26"/>
      <c r="X6" s="110"/>
    </row>
    <row r="7" spans="1:24" s="14" customFormat="1" ht="13.5">
      <c r="A7" s="80"/>
      <c r="B7" s="101"/>
      <c r="C7" s="103"/>
      <c r="D7" s="104"/>
      <c r="E7" s="103" t="s">
        <v>45</v>
      </c>
      <c r="F7" s="104"/>
      <c r="G7" s="64"/>
      <c r="H7" s="27" t="s">
        <v>40</v>
      </c>
      <c r="I7" s="107" t="s">
        <v>41</v>
      </c>
      <c r="J7" s="28"/>
      <c r="K7" s="27" t="s">
        <v>40</v>
      </c>
      <c r="L7" s="107" t="s">
        <v>41</v>
      </c>
      <c r="M7" s="28"/>
      <c r="N7" s="27" t="s">
        <v>40</v>
      </c>
      <c r="O7" s="107" t="s">
        <v>41</v>
      </c>
      <c r="P7" s="28"/>
      <c r="Q7" s="28"/>
      <c r="R7" s="28"/>
      <c r="S7" s="28"/>
      <c r="T7" s="33"/>
      <c r="U7" s="91" t="s">
        <v>42</v>
      </c>
      <c r="V7" s="114" t="s">
        <v>43</v>
      </c>
      <c r="W7" s="29"/>
      <c r="X7" s="111"/>
    </row>
    <row r="8" spans="1:24" s="14" customFormat="1" ht="14.25" thickBot="1">
      <c r="A8" s="81"/>
      <c r="B8" s="102"/>
      <c r="C8" s="70" t="s">
        <v>44</v>
      </c>
      <c r="D8" s="71"/>
      <c r="E8" s="37" t="s">
        <v>58</v>
      </c>
      <c r="F8" s="38" t="s">
        <v>59</v>
      </c>
      <c r="G8" s="43" t="s">
        <v>60</v>
      </c>
      <c r="H8" s="1" t="s">
        <v>46</v>
      </c>
      <c r="I8" s="108"/>
      <c r="J8" s="30"/>
      <c r="K8" s="1" t="s">
        <v>46</v>
      </c>
      <c r="L8" s="108"/>
      <c r="M8" s="30"/>
      <c r="N8" s="1" t="s">
        <v>46</v>
      </c>
      <c r="O8" s="108"/>
      <c r="P8" s="30"/>
      <c r="Q8" s="30"/>
      <c r="R8" s="30"/>
      <c r="S8" s="30"/>
      <c r="T8" s="31"/>
      <c r="U8" s="92"/>
      <c r="V8" s="115"/>
      <c r="W8" s="32"/>
      <c r="X8" s="112"/>
    </row>
    <row r="9" spans="1:24" s="14" customFormat="1" ht="13.5">
      <c r="A9" s="79">
        <v>1</v>
      </c>
      <c r="B9" s="82">
        <v>73</v>
      </c>
      <c r="C9" s="72">
        <v>21334</v>
      </c>
      <c r="D9" s="73"/>
      <c r="E9" s="45">
        <v>56704</v>
      </c>
      <c r="F9" s="44" t="s">
        <v>153</v>
      </c>
      <c r="G9" s="85" t="s">
        <v>102</v>
      </c>
      <c r="H9" s="11">
        <v>0.2604166666666667</v>
      </c>
      <c r="I9" s="12">
        <f>H11-H9</f>
        <v>0.10474537037037035</v>
      </c>
      <c r="J9" s="60">
        <f>I9/"01:00:00"</f>
        <v>2.5138888888888884</v>
      </c>
      <c r="K9" s="3">
        <f>H11+TIME(0,40,0)</f>
        <v>0.3929398148148148</v>
      </c>
      <c r="L9" s="4">
        <f>K11-K9</f>
        <v>0.08865740740740741</v>
      </c>
      <c r="M9" s="60">
        <f>L9/"01:00:00"</f>
        <v>2.1277777777777778</v>
      </c>
      <c r="N9" s="3">
        <f>K11+TIME(0,50,0)</f>
        <v>0.5163194444444444</v>
      </c>
      <c r="O9" s="4">
        <f>N10-N9</f>
        <v>0.08464120370370365</v>
      </c>
      <c r="P9" s="60">
        <f>O9/"01:00:00"</f>
        <v>2.0313888888888876</v>
      </c>
      <c r="Q9" s="60" t="e">
        <f>#REF!/"01:00:00"</f>
        <v>#REF!</v>
      </c>
      <c r="R9" s="60" t="e">
        <f>#REF!/"01:00:00"</f>
        <v>#REF!</v>
      </c>
      <c r="S9" s="60" t="e">
        <f>#REF!/"01:00:00"</f>
        <v>#REF!</v>
      </c>
      <c r="T9" s="60" t="e">
        <f>#REF!/"01:00:00"</f>
        <v>#REF!</v>
      </c>
      <c r="U9" s="90">
        <f>I9+L9+O9</f>
        <v>0.2780439814814814</v>
      </c>
      <c r="V9" s="76">
        <f>80/W9</f>
        <v>11.988511010281815</v>
      </c>
      <c r="W9" s="60">
        <f>U9/"01:00:00"</f>
        <v>6.673055555555554</v>
      </c>
      <c r="X9" s="63" t="s">
        <v>244</v>
      </c>
    </row>
    <row r="10" spans="1:24" s="14" customFormat="1" ht="13.5">
      <c r="A10" s="80"/>
      <c r="B10" s="83"/>
      <c r="C10" s="65" t="s">
        <v>109</v>
      </c>
      <c r="D10" s="66"/>
      <c r="E10" s="65" t="s">
        <v>154</v>
      </c>
      <c r="F10" s="66"/>
      <c r="G10" s="64"/>
      <c r="H10" s="6">
        <v>0.35831018518518515</v>
      </c>
      <c r="I10" s="7">
        <f>28/J9</f>
        <v>11.138121546961328</v>
      </c>
      <c r="J10" s="61"/>
      <c r="K10" s="6">
        <v>0.475</v>
      </c>
      <c r="L10" s="7">
        <f>28/M9</f>
        <v>13.159268929503916</v>
      </c>
      <c r="M10" s="61"/>
      <c r="N10" s="8">
        <v>0.6009606481481481</v>
      </c>
      <c r="O10" s="7">
        <f>24/P9</f>
        <v>11.814576781074805</v>
      </c>
      <c r="P10" s="61"/>
      <c r="Q10" s="61"/>
      <c r="R10" s="61"/>
      <c r="S10" s="61"/>
      <c r="T10" s="61"/>
      <c r="U10" s="91"/>
      <c r="V10" s="77"/>
      <c r="W10" s="61"/>
      <c r="X10" s="86"/>
    </row>
    <row r="11" spans="1:24" s="14" customFormat="1" ht="13.5">
      <c r="A11" s="80"/>
      <c r="B11" s="83"/>
      <c r="C11" s="65"/>
      <c r="D11" s="66"/>
      <c r="E11" s="65" t="s">
        <v>155</v>
      </c>
      <c r="F11" s="66"/>
      <c r="G11" s="64" t="s">
        <v>104</v>
      </c>
      <c r="H11" s="9">
        <v>0.36516203703703703</v>
      </c>
      <c r="I11" s="88" t="s">
        <v>214</v>
      </c>
      <c r="J11" s="61"/>
      <c r="K11" s="9">
        <v>0.48159722222222223</v>
      </c>
      <c r="L11" s="88" t="s">
        <v>232</v>
      </c>
      <c r="M11" s="61"/>
      <c r="N11" s="10">
        <v>0.6094675925925926</v>
      </c>
      <c r="O11" s="88" t="s">
        <v>243</v>
      </c>
      <c r="P11" s="61"/>
      <c r="Q11" s="61"/>
      <c r="R11" s="61"/>
      <c r="S11" s="61"/>
      <c r="T11" s="61"/>
      <c r="U11" s="91"/>
      <c r="V11" s="77"/>
      <c r="W11" s="61"/>
      <c r="X11" s="86"/>
    </row>
    <row r="12" spans="1:24" s="14" customFormat="1" ht="14.25" thickBot="1">
      <c r="A12" s="81"/>
      <c r="B12" s="84"/>
      <c r="C12" s="70" t="s">
        <v>113</v>
      </c>
      <c r="D12" s="71"/>
      <c r="E12" s="37" t="s">
        <v>156</v>
      </c>
      <c r="F12" s="38">
        <v>2004</v>
      </c>
      <c r="G12" s="67"/>
      <c r="H12" s="2">
        <f>H11-H10</f>
        <v>0.006851851851851887</v>
      </c>
      <c r="I12" s="89"/>
      <c r="J12" s="62"/>
      <c r="K12" s="2">
        <f>K11-K10</f>
        <v>0.006597222222222254</v>
      </c>
      <c r="L12" s="89"/>
      <c r="M12" s="62"/>
      <c r="N12" s="2">
        <f>N11-N10</f>
        <v>0.008506944444444553</v>
      </c>
      <c r="O12" s="89"/>
      <c r="P12" s="62"/>
      <c r="Q12" s="62"/>
      <c r="R12" s="62"/>
      <c r="S12" s="62"/>
      <c r="T12" s="62"/>
      <c r="U12" s="92"/>
      <c r="V12" s="78"/>
      <c r="W12" s="62"/>
      <c r="X12" s="87"/>
    </row>
    <row r="13" spans="1:24" s="14" customFormat="1" ht="13.5">
      <c r="A13" s="79">
        <v>1</v>
      </c>
      <c r="B13" s="82">
        <v>74</v>
      </c>
      <c r="C13" s="68">
        <v>24223</v>
      </c>
      <c r="D13" s="69"/>
      <c r="E13" s="45">
        <v>51879</v>
      </c>
      <c r="F13" s="42" t="s">
        <v>157</v>
      </c>
      <c r="G13" s="85" t="s">
        <v>108</v>
      </c>
      <c r="H13" s="11">
        <v>0.2604166666666667</v>
      </c>
      <c r="I13" s="12">
        <f>H15-H13</f>
        <v>0.09824074074074074</v>
      </c>
      <c r="J13" s="60">
        <f>I13/"01:00:00"</f>
        <v>2.3577777777777778</v>
      </c>
      <c r="K13" s="3">
        <f>H15+TIME(0,40,0)</f>
        <v>0.3864351851851852</v>
      </c>
      <c r="L13" s="4">
        <f>K15-K13</f>
        <v>0.1055787037037037</v>
      </c>
      <c r="M13" s="60">
        <f>L13/"01:00:00"</f>
        <v>2.533888888888889</v>
      </c>
      <c r="N13" s="3">
        <f>K15+TIME(0,50,0)</f>
        <v>0.5267361111111112</v>
      </c>
      <c r="O13" s="4">
        <f>N14-N13</f>
        <v>0.08628472222222217</v>
      </c>
      <c r="P13" s="60">
        <f>O13/"01:00:00"</f>
        <v>2.070833333333332</v>
      </c>
      <c r="Q13" s="60" t="e">
        <f>#REF!/"01:00:00"</f>
        <v>#REF!</v>
      </c>
      <c r="R13" s="60" t="e">
        <f>#REF!/"01:00:00"</f>
        <v>#REF!</v>
      </c>
      <c r="S13" s="60" t="e">
        <f>#REF!/"01:00:00"</f>
        <v>#REF!</v>
      </c>
      <c r="T13" s="60" t="e">
        <f>#REF!/"01:00:00"</f>
        <v>#REF!</v>
      </c>
      <c r="U13" s="90">
        <f>I13+L13+O13</f>
        <v>0.2901041666666666</v>
      </c>
      <c r="V13" s="76">
        <f>80/W13</f>
        <v>11.490125673249553</v>
      </c>
      <c r="W13" s="60">
        <f>U13/"01:00:00"</f>
        <v>6.962499999999999</v>
      </c>
      <c r="X13" s="63">
        <v>2</v>
      </c>
    </row>
    <row r="14" spans="1:24" s="14" customFormat="1" ht="13.5">
      <c r="A14" s="80"/>
      <c r="B14" s="83"/>
      <c r="C14" s="65" t="s">
        <v>124</v>
      </c>
      <c r="D14" s="66"/>
      <c r="E14" s="65" t="s">
        <v>158</v>
      </c>
      <c r="F14" s="66"/>
      <c r="G14" s="64"/>
      <c r="H14" s="6">
        <v>0.3523958333333333</v>
      </c>
      <c r="I14" s="7">
        <f>28/J13</f>
        <v>11.875589066918002</v>
      </c>
      <c r="J14" s="61"/>
      <c r="K14" s="6">
        <v>0.48434027777777783</v>
      </c>
      <c r="L14" s="7">
        <f>28/M13</f>
        <v>11.050208287656217</v>
      </c>
      <c r="M14" s="61"/>
      <c r="N14" s="8">
        <v>0.6130208333333333</v>
      </c>
      <c r="O14" s="7">
        <f>24/P13</f>
        <v>11.589537223340049</v>
      </c>
      <c r="P14" s="61"/>
      <c r="Q14" s="61"/>
      <c r="R14" s="61"/>
      <c r="S14" s="61"/>
      <c r="T14" s="61"/>
      <c r="U14" s="91"/>
      <c r="V14" s="77"/>
      <c r="W14" s="61"/>
      <c r="X14" s="86"/>
    </row>
    <row r="15" spans="1:24" s="14" customFormat="1" ht="13.5">
      <c r="A15" s="80"/>
      <c r="B15" s="83"/>
      <c r="C15" s="65"/>
      <c r="D15" s="66"/>
      <c r="E15" s="65" t="s">
        <v>159</v>
      </c>
      <c r="F15" s="66"/>
      <c r="G15" s="64" t="s">
        <v>112</v>
      </c>
      <c r="H15" s="9">
        <v>0.3586574074074074</v>
      </c>
      <c r="I15" s="88" t="s">
        <v>208</v>
      </c>
      <c r="J15" s="61"/>
      <c r="K15" s="9">
        <v>0.4920138888888889</v>
      </c>
      <c r="L15" s="88" t="s">
        <v>233</v>
      </c>
      <c r="M15" s="61"/>
      <c r="N15" s="10">
        <v>0.6197569444444445</v>
      </c>
      <c r="O15" s="88" t="s">
        <v>241</v>
      </c>
      <c r="P15" s="61"/>
      <c r="Q15" s="61"/>
      <c r="R15" s="61"/>
      <c r="S15" s="61"/>
      <c r="T15" s="61"/>
      <c r="U15" s="91"/>
      <c r="V15" s="77"/>
      <c r="W15" s="61"/>
      <c r="X15" s="86"/>
    </row>
    <row r="16" spans="1:24" s="14" customFormat="1" ht="14.25" thickBot="1">
      <c r="A16" s="81"/>
      <c r="B16" s="84"/>
      <c r="C16" s="70" t="s">
        <v>125</v>
      </c>
      <c r="D16" s="71"/>
      <c r="E16" s="37" t="s">
        <v>156</v>
      </c>
      <c r="F16" s="38">
        <v>1998</v>
      </c>
      <c r="G16" s="67"/>
      <c r="H16" s="2">
        <f>H15-H14</f>
        <v>0.006261574074074128</v>
      </c>
      <c r="I16" s="89"/>
      <c r="J16" s="62"/>
      <c r="K16" s="2">
        <f>K15-K14</f>
        <v>0.007673611111111089</v>
      </c>
      <c r="L16" s="89"/>
      <c r="M16" s="62"/>
      <c r="N16" s="2">
        <f>N15-N14</f>
        <v>0.006736111111111165</v>
      </c>
      <c r="O16" s="89"/>
      <c r="P16" s="62"/>
      <c r="Q16" s="62"/>
      <c r="R16" s="62"/>
      <c r="S16" s="62"/>
      <c r="T16" s="62"/>
      <c r="U16" s="92"/>
      <c r="V16" s="78"/>
      <c r="W16" s="62"/>
      <c r="X16" s="87"/>
    </row>
    <row r="17" spans="1:24" s="14" customFormat="1" ht="13.5">
      <c r="A17" s="79">
        <v>1</v>
      </c>
      <c r="B17" s="82">
        <v>72</v>
      </c>
      <c r="C17" s="72">
        <v>25493</v>
      </c>
      <c r="D17" s="73"/>
      <c r="E17" s="46">
        <v>55459</v>
      </c>
      <c r="F17" s="44" t="s">
        <v>107</v>
      </c>
      <c r="G17" s="85" t="s">
        <v>100</v>
      </c>
      <c r="H17" s="11">
        <v>0.2604166666666667</v>
      </c>
      <c r="I17" s="12">
        <f>H19-H17</f>
        <v>0.10706018518518517</v>
      </c>
      <c r="J17" s="60">
        <f>I17/"01:00:00"</f>
        <v>2.569444444444444</v>
      </c>
      <c r="K17" s="3">
        <f>H19+TIME(0,40,0)</f>
        <v>0.39525462962962965</v>
      </c>
      <c r="L17" s="4">
        <f>K19-K17</f>
        <v>0.10439814814814813</v>
      </c>
      <c r="M17" s="60">
        <f>L17/"01:00:00"</f>
        <v>2.505555555555555</v>
      </c>
      <c r="N17" s="3">
        <f>K19+TIME(0,50,0)</f>
        <v>0.534375</v>
      </c>
      <c r="O17" s="4">
        <f>N18-N17</f>
        <v>0.10247685185185185</v>
      </c>
      <c r="P17" s="60">
        <f>O17/"01:00:00"</f>
        <v>2.4594444444444443</v>
      </c>
      <c r="Q17" s="60" t="e">
        <f>#REF!/"01:00:00"</f>
        <v>#REF!</v>
      </c>
      <c r="R17" s="60" t="e">
        <f>#REF!/"01:00:00"</f>
        <v>#REF!</v>
      </c>
      <c r="S17" s="60" t="e">
        <f>#REF!/"01:00:00"</f>
        <v>#REF!</v>
      </c>
      <c r="T17" s="60" t="e">
        <f>#REF!/"01:00:00"</f>
        <v>#REF!</v>
      </c>
      <c r="U17" s="90">
        <f>I17+L17+O17</f>
        <v>0.31393518518518515</v>
      </c>
      <c r="V17" s="76">
        <f>80/W17</f>
        <v>10.617902964164578</v>
      </c>
      <c r="W17" s="60">
        <f>U17/"01:00:00"</f>
        <v>7.534444444444444</v>
      </c>
      <c r="X17" s="63">
        <v>3</v>
      </c>
    </row>
    <row r="18" spans="1:24" s="14" customFormat="1" ht="13.5">
      <c r="A18" s="80"/>
      <c r="B18" s="83"/>
      <c r="C18" s="65" t="s">
        <v>160</v>
      </c>
      <c r="D18" s="66"/>
      <c r="E18" s="65" t="s">
        <v>110</v>
      </c>
      <c r="F18" s="66"/>
      <c r="G18" s="64"/>
      <c r="H18" s="6">
        <v>0.35856481481481484</v>
      </c>
      <c r="I18" s="7">
        <f>28/J17</f>
        <v>10.897297297297298</v>
      </c>
      <c r="J18" s="61"/>
      <c r="K18" s="6">
        <v>0.49311342592592594</v>
      </c>
      <c r="L18" s="7">
        <f>28/M17</f>
        <v>11.175166297117519</v>
      </c>
      <c r="M18" s="61"/>
      <c r="N18" s="8">
        <v>0.6368518518518519</v>
      </c>
      <c r="O18" s="7">
        <f>24/P17</f>
        <v>9.75830133273097</v>
      </c>
      <c r="P18" s="61"/>
      <c r="Q18" s="61"/>
      <c r="R18" s="61"/>
      <c r="S18" s="61"/>
      <c r="T18" s="61"/>
      <c r="U18" s="91"/>
      <c r="V18" s="77"/>
      <c r="W18" s="61"/>
      <c r="X18" s="86"/>
    </row>
    <row r="19" spans="1:24" s="14" customFormat="1" ht="13.5">
      <c r="A19" s="80"/>
      <c r="B19" s="83"/>
      <c r="C19" s="65"/>
      <c r="D19" s="66"/>
      <c r="E19" s="65" t="s">
        <v>111</v>
      </c>
      <c r="F19" s="66"/>
      <c r="G19" s="64" t="s">
        <v>29</v>
      </c>
      <c r="H19" s="9">
        <v>0.36747685185185186</v>
      </c>
      <c r="I19" s="88" t="s">
        <v>208</v>
      </c>
      <c r="J19" s="61"/>
      <c r="K19" s="9">
        <v>0.4996527777777778</v>
      </c>
      <c r="L19" s="88" t="s">
        <v>232</v>
      </c>
      <c r="M19" s="61"/>
      <c r="N19" s="10">
        <v>0.646875</v>
      </c>
      <c r="O19" s="88" t="s">
        <v>241</v>
      </c>
      <c r="P19" s="61"/>
      <c r="Q19" s="61"/>
      <c r="R19" s="61"/>
      <c r="S19" s="61"/>
      <c r="T19" s="61"/>
      <c r="U19" s="91"/>
      <c r="V19" s="77"/>
      <c r="W19" s="61"/>
      <c r="X19" s="86"/>
    </row>
    <row r="20" spans="1:24" s="14" customFormat="1" ht="14.25" thickBot="1">
      <c r="A20" s="81"/>
      <c r="B20" s="84"/>
      <c r="C20" s="74" t="s">
        <v>161</v>
      </c>
      <c r="D20" s="75"/>
      <c r="E20" s="37" t="s">
        <v>114</v>
      </c>
      <c r="F20" s="38">
        <v>2007</v>
      </c>
      <c r="G20" s="67"/>
      <c r="H20" s="2">
        <f>H19-H18</f>
        <v>0.008912037037037024</v>
      </c>
      <c r="I20" s="89"/>
      <c r="J20" s="62"/>
      <c r="K20" s="2">
        <f>K19-K18</f>
        <v>0.006539351851851838</v>
      </c>
      <c r="L20" s="89"/>
      <c r="M20" s="62"/>
      <c r="N20" s="2">
        <f>N19-N18</f>
        <v>0.010023148148148087</v>
      </c>
      <c r="O20" s="89"/>
      <c r="P20" s="62"/>
      <c r="Q20" s="62"/>
      <c r="R20" s="62"/>
      <c r="S20" s="62"/>
      <c r="T20" s="62"/>
      <c r="U20" s="92"/>
      <c r="V20" s="78"/>
      <c r="W20" s="62"/>
      <c r="X20" s="87"/>
    </row>
    <row r="21" spans="1:24" s="14" customFormat="1" ht="13.5">
      <c r="A21" s="79">
        <v>1</v>
      </c>
      <c r="B21" s="82">
        <v>71</v>
      </c>
      <c r="C21" s="72">
        <v>28076</v>
      </c>
      <c r="D21" s="73"/>
      <c r="E21" s="46">
        <v>55147</v>
      </c>
      <c r="F21" s="44" t="s">
        <v>120</v>
      </c>
      <c r="G21" s="85" t="s">
        <v>98</v>
      </c>
      <c r="H21" s="11">
        <v>0.2604166666666667</v>
      </c>
      <c r="I21" s="12">
        <f>H23-H21</f>
        <v>0.10127314814814814</v>
      </c>
      <c r="J21" s="60">
        <f>I21/"01:00:00"</f>
        <v>2.4305555555555554</v>
      </c>
      <c r="K21" s="3">
        <f>H23+TIME(0,40,0)</f>
        <v>0.3894675925925926</v>
      </c>
      <c r="L21" s="4">
        <f>K23-K21</f>
        <v>0.12390046296296292</v>
      </c>
      <c r="M21" s="60">
        <f>L21/"01:00:00"</f>
        <v>2.97361111111111</v>
      </c>
      <c r="N21" s="3">
        <f>K23+TIME(0,50,0)</f>
        <v>0.5480902777777777</v>
      </c>
      <c r="O21" s="4">
        <f>N22-N21</f>
        <v>0.10048611111111116</v>
      </c>
      <c r="P21" s="60">
        <f>O21/"01:00:00"</f>
        <v>2.411666666666668</v>
      </c>
      <c r="Q21" s="60" t="e">
        <f>#REF!/"01:00:00"</f>
        <v>#REF!</v>
      </c>
      <c r="R21" s="60" t="e">
        <f>#REF!/"01:00:00"</f>
        <v>#REF!</v>
      </c>
      <c r="S21" s="60" t="e">
        <f>#REF!/"01:00:00"</f>
        <v>#REF!</v>
      </c>
      <c r="T21" s="60" t="e">
        <f>#REF!/"01:00:00"</f>
        <v>#REF!</v>
      </c>
      <c r="U21" s="90">
        <f>I21+L21+O21</f>
        <v>0.3256597222222222</v>
      </c>
      <c r="V21" s="76">
        <f>80/W21</f>
        <v>10.23563279667342</v>
      </c>
      <c r="W21" s="60">
        <f>U21/"01:00:00"</f>
        <v>7.815833333333334</v>
      </c>
      <c r="X21" s="63">
        <v>4</v>
      </c>
    </row>
    <row r="22" spans="1:24" s="14" customFormat="1" ht="13.5">
      <c r="A22" s="80"/>
      <c r="B22" s="83"/>
      <c r="C22" s="65" t="s">
        <v>72</v>
      </c>
      <c r="D22" s="66"/>
      <c r="E22" s="65" t="s">
        <v>121</v>
      </c>
      <c r="F22" s="66"/>
      <c r="G22" s="64"/>
      <c r="H22" s="6">
        <v>0.3558101851851852</v>
      </c>
      <c r="I22" s="7">
        <f>28/J21</f>
        <v>11.520000000000001</v>
      </c>
      <c r="J22" s="61"/>
      <c r="K22" s="6">
        <v>0.5068634259259259</v>
      </c>
      <c r="L22" s="7">
        <f>28/M21</f>
        <v>9.416160672582908</v>
      </c>
      <c r="M22" s="61"/>
      <c r="N22" s="8">
        <v>0.6485763888888889</v>
      </c>
      <c r="O22" s="7">
        <f>24/P21</f>
        <v>9.951624049758115</v>
      </c>
      <c r="P22" s="61"/>
      <c r="Q22" s="61"/>
      <c r="R22" s="61"/>
      <c r="S22" s="61"/>
      <c r="T22" s="61"/>
      <c r="U22" s="91"/>
      <c r="V22" s="77"/>
      <c r="W22" s="61"/>
      <c r="X22" s="86"/>
    </row>
    <row r="23" spans="1:24" s="14" customFormat="1" ht="13.5">
      <c r="A23" s="80"/>
      <c r="B23" s="83"/>
      <c r="C23" s="65"/>
      <c r="D23" s="66"/>
      <c r="E23" s="65" t="s">
        <v>122</v>
      </c>
      <c r="F23" s="66"/>
      <c r="G23" s="64" t="s">
        <v>29</v>
      </c>
      <c r="H23" s="9">
        <v>0.3616898148148148</v>
      </c>
      <c r="I23" s="88" t="s">
        <v>209</v>
      </c>
      <c r="J23" s="61"/>
      <c r="K23" s="9">
        <v>0.5133680555555555</v>
      </c>
      <c r="L23" s="88" t="s">
        <v>234</v>
      </c>
      <c r="M23" s="61"/>
      <c r="N23" s="10">
        <v>0.6568287037037037</v>
      </c>
      <c r="O23" s="88" t="s">
        <v>242</v>
      </c>
      <c r="P23" s="61"/>
      <c r="Q23" s="61"/>
      <c r="R23" s="61"/>
      <c r="S23" s="61"/>
      <c r="T23" s="61"/>
      <c r="U23" s="91"/>
      <c r="V23" s="77"/>
      <c r="W23" s="61"/>
      <c r="X23" s="86"/>
    </row>
    <row r="24" spans="1:24" s="14" customFormat="1" ht="14.25" thickBot="1">
      <c r="A24" s="81"/>
      <c r="B24" s="84"/>
      <c r="C24" s="70" t="s">
        <v>73</v>
      </c>
      <c r="D24" s="71"/>
      <c r="E24" s="37" t="s">
        <v>123</v>
      </c>
      <c r="F24" s="38">
        <v>2007</v>
      </c>
      <c r="G24" s="67"/>
      <c r="H24" s="2">
        <f>H23-H22</f>
        <v>0.0058796296296296235</v>
      </c>
      <c r="I24" s="89"/>
      <c r="J24" s="62"/>
      <c r="K24" s="2">
        <f>K23-K22</f>
        <v>0.00650462962962961</v>
      </c>
      <c r="L24" s="89"/>
      <c r="M24" s="62"/>
      <c r="N24" s="2">
        <f>N23-N22</f>
        <v>0.00825231481481481</v>
      </c>
      <c r="O24" s="89"/>
      <c r="P24" s="62"/>
      <c r="Q24" s="62"/>
      <c r="R24" s="62"/>
      <c r="S24" s="62"/>
      <c r="T24" s="62"/>
      <c r="U24" s="92"/>
      <c r="V24" s="78"/>
      <c r="W24" s="62"/>
      <c r="X24" s="87"/>
    </row>
    <row r="25" spans="1:24" ht="13.5">
      <c r="A25" s="116" t="s">
        <v>53</v>
      </c>
      <c r="B25" s="117"/>
      <c r="C25" s="117"/>
      <c r="D25" s="117"/>
      <c r="E25" s="117"/>
      <c r="F25" s="117"/>
      <c r="G25" s="118"/>
      <c r="H25" s="11">
        <v>0.2604166666666667</v>
      </c>
      <c r="I25" s="12">
        <f>H27-H25</f>
        <v>0.1166666666666667</v>
      </c>
      <c r="J25" s="60">
        <f>I25/"01:00:00"</f>
        <v>2.8000000000000007</v>
      </c>
      <c r="K25" s="3">
        <f>H27+TIME(0,40,0)</f>
        <v>0.40486111111111117</v>
      </c>
      <c r="L25" s="4">
        <f>K27-K25</f>
        <v>0.11666666666666664</v>
      </c>
      <c r="M25" s="60">
        <f>L25/"01:00:00"</f>
        <v>2.7999999999999994</v>
      </c>
      <c r="N25" s="5">
        <f>K27+TIME(0,50,0)</f>
        <v>0.55625</v>
      </c>
      <c r="O25" s="4">
        <f>N26-N25</f>
        <v>0.09999999999999998</v>
      </c>
      <c r="P25" s="60">
        <f>O25/"01:00:00"</f>
        <v>2.3999999999999995</v>
      </c>
      <c r="Q25" s="60" t="e">
        <f>#REF!/"01:00:00"</f>
        <v>#REF!</v>
      </c>
      <c r="R25" s="60" t="e">
        <f>#REF!/"01:00:00"</f>
        <v>#REF!</v>
      </c>
      <c r="S25" s="60" t="e">
        <f>#REF!/"01:00:00"</f>
        <v>#REF!</v>
      </c>
      <c r="T25" s="60" t="e">
        <f>#REF!/"01:00:00"</f>
        <v>#REF!</v>
      </c>
      <c r="U25" s="90">
        <f>I25+L25+O25</f>
        <v>0.3333333333333333</v>
      </c>
      <c r="V25" s="76">
        <f>80/W25</f>
        <v>10</v>
      </c>
      <c r="W25" s="125">
        <f>U25/"01:00:00"</f>
        <v>8</v>
      </c>
      <c r="X25" s="34"/>
    </row>
    <row r="26" spans="1:24" ht="13.5">
      <c r="A26" s="119"/>
      <c r="B26" s="120"/>
      <c r="C26" s="120"/>
      <c r="D26" s="120"/>
      <c r="E26" s="120"/>
      <c r="F26" s="120"/>
      <c r="G26" s="121"/>
      <c r="H26" s="6">
        <v>0.36319444444444443</v>
      </c>
      <c r="I26" s="7">
        <f>28/J25</f>
        <v>9.999999999999998</v>
      </c>
      <c r="J26" s="61"/>
      <c r="K26" s="6">
        <v>0.5076388888888889</v>
      </c>
      <c r="L26" s="7">
        <f>28/M25</f>
        <v>10.000000000000002</v>
      </c>
      <c r="M26" s="61"/>
      <c r="N26" s="40">
        <v>0.65625</v>
      </c>
      <c r="O26" s="7">
        <f>24/P25</f>
        <v>10.000000000000002</v>
      </c>
      <c r="P26" s="61"/>
      <c r="Q26" s="61"/>
      <c r="R26" s="61"/>
      <c r="S26" s="61"/>
      <c r="T26" s="61"/>
      <c r="U26" s="91"/>
      <c r="V26" s="77"/>
      <c r="W26" s="126"/>
      <c r="X26" s="34"/>
    </row>
    <row r="27" spans="1:24" ht="13.5">
      <c r="A27" s="119"/>
      <c r="B27" s="120"/>
      <c r="C27" s="120"/>
      <c r="D27" s="120"/>
      <c r="E27" s="120"/>
      <c r="F27" s="120"/>
      <c r="G27" s="121"/>
      <c r="H27" s="9">
        <v>0.3770833333333334</v>
      </c>
      <c r="I27" s="88"/>
      <c r="J27" s="61"/>
      <c r="K27" s="9">
        <v>0.5215277777777778</v>
      </c>
      <c r="L27" s="88"/>
      <c r="M27" s="61"/>
      <c r="N27" s="10">
        <v>0.6770833333333334</v>
      </c>
      <c r="O27" s="128" t="s">
        <v>56</v>
      </c>
      <c r="P27" s="61"/>
      <c r="Q27" s="61"/>
      <c r="R27" s="61"/>
      <c r="S27" s="61"/>
      <c r="T27" s="61"/>
      <c r="U27" s="91"/>
      <c r="V27" s="77"/>
      <c r="W27" s="126"/>
      <c r="X27" s="34"/>
    </row>
    <row r="28" spans="1:24" ht="14.25" thickBot="1">
      <c r="A28" s="122"/>
      <c r="B28" s="123"/>
      <c r="C28" s="123"/>
      <c r="D28" s="123"/>
      <c r="E28" s="123"/>
      <c r="F28" s="123"/>
      <c r="G28" s="124"/>
      <c r="H28" s="2">
        <f>H27-H26</f>
        <v>0.01388888888888895</v>
      </c>
      <c r="I28" s="89"/>
      <c r="J28" s="62"/>
      <c r="K28" s="2">
        <f>K27-K26</f>
        <v>0.01388888888888895</v>
      </c>
      <c r="L28" s="89"/>
      <c r="M28" s="62"/>
      <c r="N28" s="2">
        <f>N27-N26</f>
        <v>0.02083333333333337</v>
      </c>
      <c r="O28" s="129"/>
      <c r="P28" s="62"/>
      <c r="Q28" s="62"/>
      <c r="R28" s="62"/>
      <c r="S28" s="62"/>
      <c r="T28" s="62"/>
      <c r="U28" s="92"/>
      <c r="V28" s="78"/>
      <c r="W28" s="127"/>
      <c r="X28" s="34"/>
    </row>
    <row r="29" spans="7:12" ht="13.5">
      <c r="G29" t="s">
        <v>61</v>
      </c>
      <c r="I29" s="47">
        <v>0.027777777777777776</v>
      </c>
      <c r="L29" s="47">
        <v>0.034722222222222224</v>
      </c>
    </row>
  </sheetData>
  <sheetProtection/>
  <mergeCells count="131">
    <mergeCell ref="A25:G28"/>
    <mergeCell ref="V25:V28"/>
    <mergeCell ref="W25:W28"/>
    <mergeCell ref="I27:I28"/>
    <mergeCell ref="L27:L28"/>
    <mergeCell ref="O27:O28"/>
    <mergeCell ref="R25:R28"/>
    <mergeCell ref="S25:S28"/>
    <mergeCell ref="T25:T28"/>
    <mergeCell ref="U25:U28"/>
    <mergeCell ref="U21:U24"/>
    <mergeCell ref="V21:V24"/>
    <mergeCell ref="J25:J28"/>
    <mergeCell ref="M25:M28"/>
    <mergeCell ref="P25:P28"/>
    <mergeCell ref="Q25:Q28"/>
    <mergeCell ref="M21:M24"/>
    <mergeCell ref="L23:L24"/>
    <mergeCell ref="O23:O24"/>
    <mergeCell ref="R21:R24"/>
    <mergeCell ref="S21:S24"/>
    <mergeCell ref="P21:P24"/>
    <mergeCell ref="Q21:Q24"/>
    <mergeCell ref="X4:X8"/>
    <mergeCell ref="U4:U6"/>
    <mergeCell ref="V4:V6"/>
    <mergeCell ref="V7:V8"/>
    <mergeCell ref="W21:W24"/>
    <mergeCell ref="X21:X24"/>
    <mergeCell ref="T21:T24"/>
    <mergeCell ref="H4:I4"/>
    <mergeCell ref="N4:O4"/>
    <mergeCell ref="U7:U8"/>
    <mergeCell ref="E5:F6"/>
    <mergeCell ref="K4:L4"/>
    <mergeCell ref="G4:G7"/>
    <mergeCell ref="I7:I8"/>
    <mergeCell ref="L7:L8"/>
    <mergeCell ref="O7:O8"/>
    <mergeCell ref="E7:F7"/>
    <mergeCell ref="B21:B24"/>
    <mergeCell ref="C21:D21"/>
    <mergeCell ref="A4:A8"/>
    <mergeCell ref="C8:D8"/>
    <mergeCell ref="B4:B8"/>
    <mergeCell ref="C4:D4"/>
    <mergeCell ref="C5:D7"/>
    <mergeCell ref="A9:A12"/>
    <mergeCell ref="J21:J24"/>
    <mergeCell ref="I23:I24"/>
    <mergeCell ref="C22:D23"/>
    <mergeCell ref="C24:D24"/>
    <mergeCell ref="E22:F22"/>
    <mergeCell ref="E23:F23"/>
    <mergeCell ref="G21:G22"/>
    <mergeCell ref="G23:G24"/>
    <mergeCell ref="U2:V2"/>
    <mergeCell ref="A3:P3"/>
    <mergeCell ref="F2:G2"/>
    <mergeCell ref="A1:E2"/>
    <mergeCell ref="H2:O2"/>
    <mergeCell ref="U3:X3"/>
    <mergeCell ref="J17:J20"/>
    <mergeCell ref="M17:M20"/>
    <mergeCell ref="P17:P20"/>
    <mergeCell ref="Q17:Q20"/>
    <mergeCell ref="V17:V20"/>
    <mergeCell ref="W17:W20"/>
    <mergeCell ref="X17:X20"/>
    <mergeCell ref="I19:I20"/>
    <mergeCell ref="L19:L20"/>
    <mergeCell ref="O19:O20"/>
    <mergeCell ref="R17:R20"/>
    <mergeCell ref="S17:S20"/>
    <mergeCell ref="T17:T20"/>
    <mergeCell ref="U17:U20"/>
    <mergeCell ref="J9:J12"/>
    <mergeCell ref="M9:M12"/>
    <mergeCell ref="P9:P12"/>
    <mergeCell ref="Q9:Q12"/>
    <mergeCell ref="V9:V12"/>
    <mergeCell ref="W9:W12"/>
    <mergeCell ref="X9:X12"/>
    <mergeCell ref="I11:I12"/>
    <mergeCell ref="L11:L12"/>
    <mergeCell ref="O11:O12"/>
    <mergeCell ref="R9:R12"/>
    <mergeCell ref="S9:S12"/>
    <mergeCell ref="T9:T12"/>
    <mergeCell ref="U9:U12"/>
    <mergeCell ref="J13:J16"/>
    <mergeCell ref="M13:M16"/>
    <mergeCell ref="P13:P16"/>
    <mergeCell ref="Q13:Q16"/>
    <mergeCell ref="V13:V16"/>
    <mergeCell ref="W13:W16"/>
    <mergeCell ref="X13:X16"/>
    <mergeCell ref="I15:I16"/>
    <mergeCell ref="L15:L16"/>
    <mergeCell ref="O15:O16"/>
    <mergeCell ref="R13:R16"/>
    <mergeCell ref="S13:S16"/>
    <mergeCell ref="T13:T16"/>
    <mergeCell ref="U13:U16"/>
    <mergeCell ref="A13:A16"/>
    <mergeCell ref="B17:B20"/>
    <mergeCell ref="C17:D17"/>
    <mergeCell ref="G17:G18"/>
    <mergeCell ref="C18:D19"/>
    <mergeCell ref="E18:F18"/>
    <mergeCell ref="E19:F19"/>
    <mergeCell ref="G19:G20"/>
    <mergeCell ref="C20:D20"/>
    <mergeCell ref="B9:B12"/>
    <mergeCell ref="C9:D9"/>
    <mergeCell ref="G9:G10"/>
    <mergeCell ref="C10:D11"/>
    <mergeCell ref="E10:F10"/>
    <mergeCell ref="E11:F11"/>
    <mergeCell ref="G11:G12"/>
    <mergeCell ref="C12:D12"/>
    <mergeCell ref="A21:A24"/>
    <mergeCell ref="B13:B16"/>
    <mergeCell ref="G13:G14"/>
    <mergeCell ref="E14:F14"/>
    <mergeCell ref="E15:F15"/>
    <mergeCell ref="G15:G16"/>
    <mergeCell ref="C13:D13"/>
    <mergeCell ref="C14:D15"/>
    <mergeCell ref="C16:D16"/>
    <mergeCell ref="A17:A20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6" ht="13.5">
      <c r="A1" s="96" t="s">
        <v>132</v>
      </c>
      <c r="B1" s="96"/>
      <c r="C1" s="96"/>
      <c r="D1" s="96"/>
      <c r="E1" s="96"/>
      <c r="H1" s="13"/>
      <c r="K1" s="13"/>
      <c r="P1" s="16"/>
    </row>
    <row r="2" spans="1:18" ht="13.5">
      <c r="A2" s="96"/>
      <c r="B2" s="96"/>
      <c r="C2" s="96"/>
      <c r="D2" s="96"/>
      <c r="E2" s="96"/>
      <c r="F2" s="130" t="s">
        <v>194</v>
      </c>
      <c r="G2" s="130"/>
      <c r="H2" s="130"/>
      <c r="I2" s="130"/>
      <c r="J2" s="130"/>
      <c r="K2" s="130"/>
      <c r="L2" s="130"/>
      <c r="M2" s="130"/>
      <c r="N2" s="130"/>
      <c r="O2" s="130"/>
      <c r="P2" s="16" t="s">
        <v>239</v>
      </c>
      <c r="Q2" s="16"/>
      <c r="R2" s="16"/>
    </row>
    <row r="3" spans="1:18" ht="18.75" customHeight="1" thickBot="1">
      <c r="A3" s="135" t="s">
        <v>192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97</v>
      </c>
      <c r="Q3" s="136"/>
      <c r="R3" s="136"/>
    </row>
    <row r="4" spans="1:18" ht="13.5" customHeight="1">
      <c r="A4" s="79" t="s">
        <v>0</v>
      </c>
      <c r="B4" s="100" t="s">
        <v>7</v>
      </c>
      <c r="C4" s="133" t="s">
        <v>1</v>
      </c>
      <c r="D4" s="134"/>
      <c r="E4" s="41" t="s">
        <v>64</v>
      </c>
      <c r="F4" s="42" t="s">
        <v>65</v>
      </c>
      <c r="G4" s="85" t="s">
        <v>3</v>
      </c>
      <c r="H4" s="131" t="s">
        <v>133</v>
      </c>
      <c r="I4" s="132"/>
      <c r="J4" s="18"/>
      <c r="K4" s="105" t="s">
        <v>134</v>
      </c>
      <c r="L4" s="106"/>
      <c r="M4" s="19"/>
      <c r="N4" s="20"/>
      <c r="O4" s="90" t="s">
        <v>18</v>
      </c>
      <c r="P4" s="113" t="s">
        <v>20</v>
      </c>
      <c r="Q4" s="21"/>
      <c r="R4" s="109" t="s">
        <v>22</v>
      </c>
    </row>
    <row r="5" spans="1:18" s="14" customFormat="1" ht="14.25" customHeight="1">
      <c r="A5" s="80"/>
      <c r="B5" s="101"/>
      <c r="C5" s="65"/>
      <c r="D5" s="66"/>
      <c r="E5" s="103" t="s">
        <v>2</v>
      </c>
      <c r="F5" s="104"/>
      <c r="G5" s="64"/>
      <c r="H5" s="22" t="s">
        <v>8</v>
      </c>
      <c r="I5" s="23" t="s">
        <v>12</v>
      </c>
      <c r="J5" s="24"/>
      <c r="K5" s="22" t="s">
        <v>16</v>
      </c>
      <c r="L5" s="23" t="s">
        <v>12</v>
      </c>
      <c r="M5" s="24"/>
      <c r="N5" s="25"/>
      <c r="O5" s="91"/>
      <c r="P5" s="114"/>
      <c r="Q5" s="26"/>
      <c r="R5" s="110"/>
    </row>
    <row r="6" spans="1:18" s="14" customFormat="1" ht="14.25" customHeight="1">
      <c r="A6" s="80"/>
      <c r="B6" s="101"/>
      <c r="C6" s="65"/>
      <c r="D6" s="66"/>
      <c r="E6" s="103"/>
      <c r="F6" s="104"/>
      <c r="G6" s="64"/>
      <c r="H6" s="22" t="s">
        <v>9</v>
      </c>
      <c r="I6" s="23" t="s">
        <v>13</v>
      </c>
      <c r="J6" s="24"/>
      <c r="K6" s="22" t="s">
        <v>17</v>
      </c>
      <c r="L6" s="23" t="s">
        <v>13</v>
      </c>
      <c r="M6" s="24"/>
      <c r="N6" s="25"/>
      <c r="O6" s="91"/>
      <c r="P6" s="114"/>
      <c r="Q6" s="26"/>
      <c r="R6" s="110"/>
    </row>
    <row r="7" spans="1:18" s="14" customFormat="1" ht="13.5">
      <c r="A7" s="80"/>
      <c r="B7" s="101"/>
      <c r="C7" s="65"/>
      <c r="D7" s="66"/>
      <c r="E7" s="103" t="s">
        <v>45</v>
      </c>
      <c r="F7" s="104"/>
      <c r="G7" s="64"/>
      <c r="H7" s="27" t="s">
        <v>10</v>
      </c>
      <c r="I7" s="107" t="s">
        <v>14</v>
      </c>
      <c r="J7" s="28"/>
      <c r="K7" s="27" t="s">
        <v>10</v>
      </c>
      <c r="L7" s="107" t="s">
        <v>14</v>
      </c>
      <c r="M7" s="24"/>
      <c r="N7" s="25"/>
      <c r="O7" s="91" t="s">
        <v>19</v>
      </c>
      <c r="P7" s="114" t="s">
        <v>21</v>
      </c>
      <c r="Q7" s="29"/>
      <c r="R7" s="111"/>
    </row>
    <row r="8" spans="1:18" s="14" customFormat="1" ht="14.25" thickBot="1">
      <c r="A8" s="81"/>
      <c r="B8" s="102"/>
      <c r="C8" s="70" t="s">
        <v>44</v>
      </c>
      <c r="D8" s="71"/>
      <c r="E8" s="37" t="s">
        <v>58</v>
      </c>
      <c r="F8" s="38" t="s">
        <v>59</v>
      </c>
      <c r="G8" s="43" t="s">
        <v>60</v>
      </c>
      <c r="H8" s="1" t="s">
        <v>11</v>
      </c>
      <c r="I8" s="108"/>
      <c r="J8" s="30"/>
      <c r="K8" s="1" t="s">
        <v>11</v>
      </c>
      <c r="L8" s="108"/>
      <c r="M8" s="30"/>
      <c r="N8" s="31"/>
      <c r="O8" s="92"/>
      <c r="P8" s="115"/>
      <c r="Q8" s="32"/>
      <c r="R8" s="112"/>
    </row>
    <row r="9" spans="1:18" s="14" customFormat="1" ht="13.5">
      <c r="A9" s="79">
        <v>1</v>
      </c>
      <c r="B9" s="82">
        <v>55</v>
      </c>
      <c r="C9" s="68">
        <v>25013</v>
      </c>
      <c r="D9" s="69"/>
      <c r="E9" s="41">
        <v>51880</v>
      </c>
      <c r="F9" s="42" t="s">
        <v>99</v>
      </c>
      <c r="G9" s="85" t="s">
        <v>28</v>
      </c>
      <c r="H9" s="3">
        <v>0.2708333333333333</v>
      </c>
      <c r="I9" s="4">
        <f>H11-H9</f>
        <v>0.09303240740740748</v>
      </c>
      <c r="J9" s="60">
        <f>I9/"01:00:00"</f>
        <v>2.2327777777777795</v>
      </c>
      <c r="K9" s="5">
        <f>H11+TIME(0,40,0)</f>
        <v>0.3916435185185186</v>
      </c>
      <c r="L9" s="4">
        <f>K10-K9</f>
        <v>0.07686342592592588</v>
      </c>
      <c r="M9" s="60">
        <f>L9/"01:00:00"</f>
        <v>1.844722222222221</v>
      </c>
      <c r="N9" s="60" t="e">
        <f>#REF!/"01:00:00"</f>
        <v>#REF!</v>
      </c>
      <c r="O9" s="90">
        <f>I9+L9</f>
        <v>0.16989583333333336</v>
      </c>
      <c r="P9" s="76">
        <f>60/Q9</f>
        <v>14.714898835070507</v>
      </c>
      <c r="Q9" s="60">
        <f>O9/"01:00:00"</f>
        <v>4.077500000000001</v>
      </c>
      <c r="R9" s="63" t="s">
        <v>226</v>
      </c>
    </row>
    <row r="10" spans="1:18" s="14" customFormat="1" ht="13.5">
      <c r="A10" s="80"/>
      <c r="B10" s="83"/>
      <c r="C10" s="65" t="s">
        <v>103</v>
      </c>
      <c r="D10" s="66"/>
      <c r="E10" s="65" t="s">
        <v>181</v>
      </c>
      <c r="F10" s="66"/>
      <c r="G10" s="64"/>
      <c r="H10" s="6">
        <v>0.3587268518518518</v>
      </c>
      <c r="I10" s="7">
        <f>30/J9</f>
        <v>13.436178153769584</v>
      </c>
      <c r="J10" s="61"/>
      <c r="K10" s="8">
        <v>0.46850694444444446</v>
      </c>
      <c r="L10" s="7">
        <f>30/M9</f>
        <v>16.262611052552337</v>
      </c>
      <c r="M10" s="61"/>
      <c r="N10" s="61"/>
      <c r="O10" s="91"/>
      <c r="P10" s="77"/>
      <c r="Q10" s="61"/>
      <c r="R10" s="86"/>
    </row>
    <row r="11" spans="1:18" s="14" customFormat="1" ht="13.5">
      <c r="A11" s="80"/>
      <c r="B11" s="83"/>
      <c r="C11" s="65"/>
      <c r="D11" s="66"/>
      <c r="E11" s="65" t="s">
        <v>182</v>
      </c>
      <c r="F11" s="66"/>
      <c r="G11" s="64" t="s">
        <v>104</v>
      </c>
      <c r="H11" s="9">
        <v>0.3638657407407408</v>
      </c>
      <c r="I11" s="88" t="s">
        <v>212</v>
      </c>
      <c r="J11" s="61"/>
      <c r="K11" s="10">
        <v>0.47491898148148143</v>
      </c>
      <c r="L11" s="88" t="s">
        <v>228</v>
      </c>
      <c r="M11" s="61"/>
      <c r="N11" s="61"/>
      <c r="O11" s="91"/>
      <c r="P11" s="77"/>
      <c r="Q11" s="61"/>
      <c r="R11" s="86"/>
    </row>
    <row r="12" spans="1:18" s="14" customFormat="1" ht="14.25" thickBot="1">
      <c r="A12" s="81"/>
      <c r="B12" s="84"/>
      <c r="C12" s="137" t="s">
        <v>105</v>
      </c>
      <c r="D12" s="138"/>
      <c r="E12" s="37" t="s">
        <v>106</v>
      </c>
      <c r="F12" s="38">
        <v>1998</v>
      </c>
      <c r="G12" s="67"/>
      <c r="H12" s="2">
        <f>H11-H10</f>
        <v>0.0051388888888889706</v>
      </c>
      <c r="I12" s="89"/>
      <c r="J12" s="62"/>
      <c r="K12" s="2">
        <f>K11-K10</f>
        <v>0.006412037037036966</v>
      </c>
      <c r="L12" s="89"/>
      <c r="M12" s="62"/>
      <c r="N12" s="62"/>
      <c r="O12" s="92"/>
      <c r="P12" s="78"/>
      <c r="Q12" s="62"/>
      <c r="R12" s="87"/>
    </row>
    <row r="13" spans="1:18" s="14" customFormat="1" ht="13.5">
      <c r="A13" s="79">
        <v>1</v>
      </c>
      <c r="B13" s="82">
        <v>52</v>
      </c>
      <c r="C13" s="68">
        <v>161</v>
      </c>
      <c r="D13" s="69"/>
      <c r="E13" s="41">
        <v>53104</v>
      </c>
      <c r="F13" s="42" t="s">
        <v>99</v>
      </c>
      <c r="G13" s="85" t="s">
        <v>28</v>
      </c>
      <c r="H13" s="3">
        <v>0.2708333333333333</v>
      </c>
      <c r="I13" s="4">
        <f>H15-H13</f>
        <v>0.0938310185185185</v>
      </c>
      <c r="J13" s="60">
        <f>I13/"01:00:00"</f>
        <v>2.251944444444444</v>
      </c>
      <c r="K13" s="5">
        <f>H15+TIME(0,40,0)</f>
        <v>0.3924421296296296</v>
      </c>
      <c r="L13" s="4">
        <f>K14-K13</f>
        <v>0.07613425925925932</v>
      </c>
      <c r="M13" s="60">
        <f>L13/"01:00:00"</f>
        <v>1.8272222222222236</v>
      </c>
      <c r="N13" s="60" t="e">
        <f>#REF!/"01:00:00"</f>
        <v>#REF!</v>
      </c>
      <c r="O13" s="90">
        <f>I13+L13</f>
        <v>0.1699652777777778</v>
      </c>
      <c r="P13" s="76">
        <f>60/Q13</f>
        <v>14.708886618998976</v>
      </c>
      <c r="Q13" s="60">
        <f>O13/"01:00:00"</f>
        <v>4.0791666666666675</v>
      </c>
      <c r="R13" s="63" t="s">
        <v>226</v>
      </c>
    </row>
    <row r="14" spans="1:18" s="14" customFormat="1" ht="13.5">
      <c r="A14" s="80"/>
      <c r="B14" s="83"/>
      <c r="C14" s="65" t="s">
        <v>101</v>
      </c>
      <c r="D14" s="66"/>
      <c r="E14" s="65" t="s">
        <v>166</v>
      </c>
      <c r="F14" s="66"/>
      <c r="G14" s="64"/>
      <c r="H14" s="6">
        <v>0.36019675925925926</v>
      </c>
      <c r="I14" s="7">
        <f>30/J13</f>
        <v>13.321820648822008</v>
      </c>
      <c r="J14" s="61"/>
      <c r="K14" s="8">
        <v>0.4685763888888889</v>
      </c>
      <c r="L14" s="7">
        <f>30/M13</f>
        <v>16.418364244451187</v>
      </c>
      <c r="M14" s="61"/>
      <c r="N14" s="61"/>
      <c r="O14" s="91"/>
      <c r="P14" s="77"/>
      <c r="Q14" s="61"/>
      <c r="R14" s="86"/>
    </row>
    <row r="15" spans="1:18" s="14" customFormat="1" ht="13.5">
      <c r="A15" s="80"/>
      <c r="B15" s="83"/>
      <c r="C15" s="65"/>
      <c r="D15" s="66"/>
      <c r="E15" s="65" t="s">
        <v>167</v>
      </c>
      <c r="F15" s="66"/>
      <c r="G15" s="64" t="s">
        <v>168</v>
      </c>
      <c r="H15" s="9">
        <v>0.3646643518518518</v>
      </c>
      <c r="I15" s="88" t="s">
        <v>213</v>
      </c>
      <c r="J15" s="61"/>
      <c r="K15" s="10">
        <v>0.476087962962963</v>
      </c>
      <c r="L15" s="88" t="s">
        <v>230</v>
      </c>
      <c r="M15" s="61"/>
      <c r="N15" s="61"/>
      <c r="O15" s="91"/>
      <c r="P15" s="77"/>
      <c r="Q15" s="61"/>
      <c r="R15" s="86"/>
    </row>
    <row r="16" spans="1:18" s="14" customFormat="1" ht="14.25" thickBot="1">
      <c r="A16" s="81"/>
      <c r="B16" s="84"/>
      <c r="C16" s="70" t="s">
        <v>169</v>
      </c>
      <c r="D16" s="71"/>
      <c r="E16" s="37" t="s">
        <v>170</v>
      </c>
      <c r="F16" s="38">
        <v>2003</v>
      </c>
      <c r="G16" s="67"/>
      <c r="H16" s="2">
        <f>H15-H14</f>
        <v>0.004467592592592551</v>
      </c>
      <c r="I16" s="89"/>
      <c r="J16" s="62"/>
      <c r="K16" s="2">
        <f>K15-K14</f>
        <v>0.007511574074074101</v>
      </c>
      <c r="L16" s="89"/>
      <c r="M16" s="62"/>
      <c r="N16" s="62"/>
      <c r="O16" s="92"/>
      <c r="P16" s="78"/>
      <c r="Q16" s="62"/>
      <c r="R16" s="87"/>
    </row>
    <row r="17" spans="1:18" s="14" customFormat="1" ht="13.5">
      <c r="A17" s="79">
        <v>1</v>
      </c>
      <c r="B17" s="82">
        <v>57</v>
      </c>
      <c r="C17" s="72">
        <v>27559</v>
      </c>
      <c r="D17" s="73"/>
      <c r="E17" s="45">
        <v>52842</v>
      </c>
      <c r="F17" s="44" t="s">
        <v>185</v>
      </c>
      <c r="G17" s="85" t="s">
        <v>186</v>
      </c>
      <c r="H17" s="3">
        <v>0.2708333333333333</v>
      </c>
      <c r="I17" s="4">
        <f>H19-H17</f>
        <v>0.09450231481481486</v>
      </c>
      <c r="J17" s="60">
        <f>I17/"01:00:00"</f>
        <v>2.2680555555555566</v>
      </c>
      <c r="K17" s="5">
        <f>H19+TIME(0,40,0)</f>
        <v>0.39311342592592596</v>
      </c>
      <c r="L17" s="4">
        <f>K18-K17</f>
        <v>0.07548611111111109</v>
      </c>
      <c r="M17" s="60">
        <f>L17/"01:00:00"</f>
        <v>1.811666666666666</v>
      </c>
      <c r="N17" s="60" t="e">
        <f>#REF!/"01:00:00"</f>
        <v>#REF!</v>
      </c>
      <c r="O17" s="90">
        <f>I17+L17</f>
        <v>0.16998842592592595</v>
      </c>
      <c r="P17" s="76">
        <f>60/Q17</f>
        <v>14.706883638591949</v>
      </c>
      <c r="Q17" s="60">
        <f>O17/"01:00:00"</f>
        <v>4.079722222222223</v>
      </c>
      <c r="R17" s="63" t="s">
        <v>226</v>
      </c>
    </row>
    <row r="18" spans="1:18" s="14" customFormat="1" ht="13.5">
      <c r="A18" s="80"/>
      <c r="B18" s="83"/>
      <c r="C18" s="65" t="s">
        <v>187</v>
      </c>
      <c r="D18" s="66"/>
      <c r="E18" s="65" t="s">
        <v>188</v>
      </c>
      <c r="F18" s="66"/>
      <c r="G18" s="64"/>
      <c r="H18" s="6">
        <v>0.36018518518518516</v>
      </c>
      <c r="I18" s="7">
        <f>30/J17</f>
        <v>13.227189222290257</v>
      </c>
      <c r="J18" s="61"/>
      <c r="K18" s="8">
        <v>0.46859953703703705</v>
      </c>
      <c r="L18" s="7">
        <f>30/M17</f>
        <v>16.559337626494944</v>
      </c>
      <c r="M18" s="61"/>
      <c r="N18" s="61"/>
      <c r="O18" s="91"/>
      <c r="P18" s="77"/>
      <c r="Q18" s="61"/>
      <c r="R18" s="86"/>
    </row>
    <row r="19" spans="1:18" s="14" customFormat="1" ht="13.5">
      <c r="A19" s="80"/>
      <c r="B19" s="83"/>
      <c r="C19" s="65"/>
      <c r="D19" s="66"/>
      <c r="E19" s="65" t="s">
        <v>189</v>
      </c>
      <c r="F19" s="66"/>
      <c r="G19" s="64" t="s">
        <v>118</v>
      </c>
      <c r="H19" s="9">
        <v>0.3653356481481482</v>
      </c>
      <c r="I19" s="88" t="s">
        <v>222</v>
      </c>
      <c r="J19" s="61"/>
      <c r="K19" s="10">
        <v>0.4797106481481481</v>
      </c>
      <c r="L19" s="88" t="s">
        <v>231</v>
      </c>
      <c r="M19" s="61"/>
      <c r="N19" s="61"/>
      <c r="O19" s="91"/>
      <c r="P19" s="77"/>
      <c r="Q19" s="61"/>
      <c r="R19" s="86"/>
    </row>
    <row r="20" spans="1:18" s="14" customFormat="1" ht="14.25" thickBot="1">
      <c r="A20" s="81"/>
      <c r="B20" s="84"/>
      <c r="C20" s="70" t="s">
        <v>190</v>
      </c>
      <c r="D20" s="71"/>
      <c r="E20" s="48" t="s">
        <v>74</v>
      </c>
      <c r="F20" s="38">
        <v>2001</v>
      </c>
      <c r="G20" s="67"/>
      <c r="H20" s="2">
        <f>H19-H18</f>
        <v>0.005150462962963009</v>
      </c>
      <c r="I20" s="89"/>
      <c r="J20" s="62"/>
      <c r="K20" s="2">
        <f>K19-K18</f>
        <v>0.011111111111111072</v>
      </c>
      <c r="L20" s="89"/>
      <c r="M20" s="62"/>
      <c r="N20" s="62"/>
      <c r="O20" s="92"/>
      <c r="P20" s="78"/>
      <c r="Q20" s="62"/>
      <c r="R20" s="87"/>
    </row>
    <row r="21" spans="1:18" s="14" customFormat="1" ht="13.5">
      <c r="A21" s="79">
        <v>1</v>
      </c>
      <c r="B21" s="82">
        <v>58</v>
      </c>
      <c r="C21" s="68">
        <v>22279</v>
      </c>
      <c r="D21" s="69"/>
      <c r="E21" s="45">
        <v>50812</v>
      </c>
      <c r="F21" s="42" t="s">
        <v>191</v>
      </c>
      <c r="G21" s="85" t="s">
        <v>186</v>
      </c>
      <c r="H21" s="3">
        <v>0.2708333333333333</v>
      </c>
      <c r="I21" s="4">
        <f>H23-H21</f>
        <v>0.0920833333333334</v>
      </c>
      <c r="J21" s="60">
        <f>I21/"01:00:00"</f>
        <v>2.2100000000000017</v>
      </c>
      <c r="K21" s="5">
        <f>H23+TIME(0,40,0)</f>
        <v>0.3906944444444445</v>
      </c>
      <c r="L21" s="4">
        <f>K22-K21</f>
        <v>0.0779629629629629</v>
      </c>
      <c r="M21" s="60">
        <f>L21/"01:00:00"</f>
        <v>1.8711111111111096</v>
      </c>
      <c r="N21" s="60" t="e">
        <f>#REF!/"01:00:00"</f>
        <v>#REF!</v>
      </c>
      <c r="O21" s="90">
        <f>I21+L21</f>
        <v>0.1700462962962963</v>
      </c>
      <c r="P21" s="76">
        <f>60/Q21</f>
        <v>14.701878573373264</v>
      </c>
      <c r="Q21" s="60">
        <f>O21/"01:00:00"</f>
        <v>4.081111111111111</v>
      </c>
      <c r="R21" s="63" t="s">
        <v>226</v>
      </c>
    </row>
    <row r="22" spans="1:18" s="14" customFormat="1" ht="13.5">
      <c r="A22" s="80"/>
      <c r="B22" s="83"/>
      <c r="C22" s="65" t="s">
        <v>126</v>
      </c>
      <c r="D22" s="66"/>
      <c r="E22" s="65" t="s">
        <v>127</v>
      </c>
      <c r="F22" s="66"/>
      <c r="G22" s="64"/>
      <c r="H22" s="6">
        <v>0.35517361111111106</v>
      </c>
      <c r="I22" s="7">
        <f>30/J21</f>
        <v>13.574660633484152</v>
      </c>
      <c r="J22" s="61"/>
      <c r="K22" s="8">
        <v>0.4686574074074074</v>
      </c>
      <c r="L22" s="7">
        <f>30/M21</f>
        <v>16.03325415676961</v>
      </c>
      <c r="M22" s="61"/>
      <c r="N22" s="61"/>
      <c r="O22" s="91"/>
      <c r="P22" s="77"/>
      <c r="Q22" s="61"/>
      <c r="R22" s="86"/>
    </row>
    <row r="23" spans="1:18" s="14" customFormat="1" ht="13.5">
      <c r="A23" s="80"/>
      <c r="B23" s="83"/>
      <c r="C23" s="65"/>
      <c r="D23" s="66"/>
      <c r="E23" s="65" t="s">
        <v>128</v>
      </c>
      <c r="F23" s="66"/>
      <c r="G23" s="64" t="s">
        <v>129</v>
      </c>
      <c r="H23" s="9">
        <v>0.3629166666666667</v>
      </c>
      <c r="I23" s="88" t="s">
        <v>211</v>
      </c>
      <c r="J23" s="61"/>
      <c r="K23" s="10">
        <v>0.47597222222222224</v>
      </c>
      <c r="L23" s="88" t="s">
        <v>229</v>
      </c>
      <c r="M23" s="61"/>
      <c r="N23" s="61"/>
      <c r="O23" s="91"/>
      <c r="P23" s="77"/>
      <c r="Q23" s="61"/>
      <c r="R23" s="86"/>
    </row>
    <row r="24" spans="1:18" s="14" customFormat="1" ht="14.25" thickBot="1">
      <c r="A24" s="81"/>
      <c r="B24" s="84"/>
      <c r="C24" s="70" t="s">
        <v>130</v>
      </c>
      <c r="D24" s="71"/>
      <c r="E24" s="37" t="s">
        <v>131</v>
      </c>
      <c r="F24" s="38">
        <v>1998</v>
      </c>
      <c r="G24" s="67"/>
      <c r="H24" s="2">
        <f>H23-H22</f>
        <v>0.007743055555555656</v>
      </c>
      <c r="I24" s="89"/>
      <c r="J24" s="62"/>
      <c r="K24" s="2">
        <f>K23-K22</f>
        <v>0.0073148148148148295</v>
      </c>
      <c r="L24" s="89"/>
      <c r="M24" s="62"/>
      <c r="N24" s="62"/>
      <c r="O24" s="92"/>
      <c r="P24" s="78"/>
      <c r="Q24" s="62"/>
      <c r="R24" s="87"/>
    </row>
    <row r="25" spans="1:18" s="14" customFormat="1" ht="13.5">
      <c r="A25" s="79">
        <v>1</v>
      </c>
      <c r="B25" s="82">
        <v>53</v>
      </c>
      <c r="C25" s="68">
        <v>24982</v>
      </c>
      <c r="D25" s="69"/>
      <c r="E25" s="45">
        <v>55458</v>
      </c>
      <c r="F25" s="42" t="s">
        <v>171</v>
      </c>
      <c r="G25" s="85" t="s">
        <v>172</v>
      </c>
      <c r="H25" s="3">
        <v>0.2708333333333333</v>
      </c>
      <c r="I25" s="4">
        <f>H27-H25</f>
        <v>0.09149305555555554</v>
      </c>
      <c r="J25" s="60">
        <f>I25/"01:00:00"</f>
        <v>2.195833333333333</v>
      </c>
      <c r="K25" s="5">
        <f>H27+TIME(0,40,0)</f>
        <v>0.39010416666666664</v>
      </c>
      <c r="L25" s="4">
        <f>K26-K25</f>
        <v>0.08894675925925927</v>
      </c>
      <c r="M25" s="60">
        <f>L25/"01:00:00"</f>
        <v>2.1347222222222224</v>
      </c>
      <c r="N25" s="60" t="e">
        <f>#REF!/"01:00:00"</f>
        <v>#REF!</v>
      </c>
      <c r="O25" s="90">
        <f>I25+L25</f>
        <v>0.1804398148148148</v>
      </c>
      <c r="P25" s="76">
        <f>60/Q25</f>
        <v>13.855035279025016</v>
      </c>
      <c r="Q25" s="60">
        <f>O25/"01:00:00"</f>
        <v>4.330555555555556</v>
      </c>
      <c r="R25" s="63" t="s">
        <v>226</v>
      </c>
    </row>
    <row r="26" spans="1:18" s="14" customFormat="1" ht="13.5">
      <c r="A26" s="80"/>
      <c r="B26" s="83"/>
      <c r="C26" s="65" t="s">
        <v>173</v>
      </c>
      <c r="D26" s="66"/>
      <c r="E26" s="65" t="s">
        <v>174</v>
      </c>
      <c r="F26" s="66"/>
      <c r="G26" s="64"/>
      <c r="H26" s="6">
        <v>0.35515046296296293</v>
      </c>
      <c r="I26" s="7">
        <f>30/J25</f>
        <v>13.662239089184064</v>
      </c>
      <c r="J26" s="61"/>
      <c r="K26" s="8">
        <v>0.4790509259259259</v>
      </c>
      <c r="L26" s="7">
        <f>30/M25</f>
        <v>14.05335068314899</v>
      </c>
      <c r="M26" s="61"/>
      <c r="N26" s="61"/>
      <c r="O26" s="91"/>
      <c r="P26" s="77"/>
      <c r="Q26" s="61"/>
      <c r="R26" s="86"/>
    </row>
    <row r="27" spans="1:18" s="14" customFormat="1" ht="13.5">
      <c r="A27" s="80"/>
      <c r="B27" s="83"/>
      <c r="C27" s="65"/>
      <c r="D27" s="66"/>
      <c r="E27" s="65" t="s">
        <v>175</v>
      </c>
      <c r="F27" s="66"/>
      <c r="G27" s="64" t="s">
        <v>29</v>
      </c>
      <c r="H27" s="9">
        <v>0.36232638888888885</v>
      </c>
      <c r="I27" s="88" t="s">
        <v>210</v>
      </c>
      <c r="J27" s="61"/>
      <c r="K27" s="10">
        <v>0.48649305555555555</v>
      </c>
      <c r="L27" s="88" t="s">
        <v>236</v>
      </c>
      <c r="M27" s="61"/>
      <c r="N27" s="61"/>
      <c r="O27" s="91"/>
      <c r="P27" s="77"/>
      <c r="Q27" s="61"/>
      <c r="R27" s="86"/>
    </row>
    <row r="28" spans="1:18" s="14" customFormat="1" ht="14.25" thickBot="1">
      <c r="A28" s="81"/>
      <c r="B28" s="84"/>
      <c r="C28" s="70" t="s">
        <v>176</v>
      </c>
      <c r="D28" s="71"/>
      <c r="E28" s="37" t="s">
        <v>30</v>
      </c>
      <c r="F28" s="38">
        <v>2004</v>
      </c>
      <c r="G28" s="67"/>
      <c r="H28" s="2">
        <f>H27-H26</f>
        <v>0.007175925925925919</v>
      </c>
      <c r="I28" s="89"/>
      <c r="J28" s="62"/>
      <c r="K28" s="2">
        <f>K27-K26</f>
        <v>0.007442129629629646</v>
      </c>
      <c r="L28" s="89"/>
      <c r="M28" s="62"/>
      <c r="N28" s="62"/>
      <c r="O28" s="92"/>
      <c r="P28" s="78"/>
      <c r="Q28" s="62"/>
      <c r="R28" s="87"/>
    </row>
    <row r="29" spans="1:18" s="14" customFormat="1" ht="13.5">
      <c r="A29" s="79">
        <v>1</v>
      </c>
      <c r="B29" s="82">
        <v>56</v>
      </c>
      <c r="C29" s="68">
        <v>18912</v>
      </c>
      <c r="D29" s="139"/>
      <c r="E29" s="45">
        <v>51736</v>
      </c>
      <c r="F29" s="44" t="s">
        <v>183</v>
      </c>
      <c r="G29" s="85" t="s">
        <v>184</v>
      </c>
      <c r="H29" s="3">
        <v>0.2708333333333333</v>
      </c>
      <c r="I29" s="4">
        <f>H31-H29</f>
        <v>0.10619212962962965</v>
      </c>
      <c r="J29" s="60">
        <f>I29/"01:00:00"</f>
        <v>2.5486111111111116</v>
      </c>
      <c r="K29" s="5">
        <f>H31+TIME(0,40,0)</f>
        <v>0.40480324074074076</v>
      </c>
      <c r="L29" s="4">
        <f>K30-K29</f>
        <v>0.1030787037037037</v>
      </c>
      <c r="M29" s="60">
        <f>L29/"01:00:00"</f>
        <v>2.473888888888889</v>
      </c>
      <c r="N29" s="60" t="e">
        <f>#REF!/"01:00:00"</f>
        <v>#REF!</v>
      </c>
      <c r="O29" s="90">
        <f>I29+L29</f>
        <v>0.20927083333333335</v>
      </c>
      <c r="P29" s="76">
        <f>60/Q29</f>
        <v>11.946241911398705</v>
      </c>
      <c r="Q29" s="60">
        <f>O29/"01:00:00"</f>
        <v>5.022500000000001</v>
      </c>
      <c r="R29" s="63" t="s">
        <v>226</v>
      </c>
    </row>
    <row r="30" spans="1:18" s="14" customFormat="1" ht="13.5">
      <c r="A30" s="80"/>
      <c r="B30" s="83"/>
      <c r="C30" s="65" t="s">
        <v>115</v>
      </c>
      <c r="D30" s="140"/>
      <c r="E30" s="65" t="s">
        <v>116</v>
      </c>
      <c r="F30" s="66"/>
      <c r="G30" s="64"/>
      <c r="H30" s="6">
        <v>0.3723148148148148</v>
      </c>
      <c r="I30" s="7">
        <f>30/J29</f>
        <v>11.771117166212532</v>
      </c>
      <c r="J30" s="61"/>
      <c r="K30" s="8">
        <v>0.5078819444444445</v>
      </c>
      <c r="L30" s="7">
        <f>30/M29</f>
        <v>12.126656186840332</v>
      </c>
      <c r="M30" s="61"/>
      <c r="N30" s="61"/>
      <c r="O30" s="91"/>
      <c r="P30" s="77"/>
      <c r="Q30" s="61"/>
      <c r="R30" s="86"/>
    </row>
    <row r="31" spans="1:18" s="14" customFormat="1" ht="13.5">
      <c r="A31" s="80"/>
      <c r="B31" s="83"/>
      <c r="C31" s="65"/>
      <c r="D31" s="140"/>
      <c r="E31" s="65" t="s">
        <v>117</v>
      </c>
      <c r="F31" s="66"/>
      <c r="G31" s="64" t="s">
        <v>118</v>
      </c>
      <c r="H31" s="9">
        <v>0.37702546296296297</v>
      </c>
      <c r="I31" s="88" t="s">
        <v>216</v>
      </c>
      <c r="J31" s="61"/>
      <c r="K31" s="10">
        <v>0.5130787037037037</v>
      </c>
      <c r="L31" s="88" t="s">
        <v>238</v>
      </c>
      <c r="M31" s="61"/>
      <c r="N31" s="61"/>
      <c r="O31" s="91"/>
      <c r="P31" s="77"/>
      <c r="Q31" s="61"/>
      <c r="R31" s="86"/>
    </row>
    <row r="32" spans="1:18" s="14" customFormat="1" ht="14.25" thickBot="1">
      <c r="A32" s="81"/>
      <c r="B32" s="84"/>
      <c r="C32" s="70" t="s">
        <v>119</v>
      </c>
      <c r="D32" s="71"/>
      <c r="E32" s="48" t="s">
        <v>74</v>
      </c>
      <c r="F32" s="49">
        <v>1998</v>
      </c>
      <c r="G32" s="67"/>
      <c r="H32" s="2">
        <f>H31-H30</f>
        <v>0.004710648148148144</v>
      </c>
      <c r="I32" s="89"/>
      <c r="J32" s="62"/>
      <c r="K32" s="2">
        <f>K31-K30</f>
        <v>0.0051967592592592204</v>
      </c>
      <c r="L32" s="89"/>
      <c r="M32" s="62"/>
      <c r="N32" s="62"/>
      <c r="O32" s="92"/>
      <c r="P32" s="78"/>
      <c r="Q32" s="62"/>
      <c r="R32" s="87"/>
    </row>
    <row r="33" spans="1:18" s="14" customFormat="1" ht="13.5">
      <c r="A33" s="79">
        <v>1</v>
      </c>
      <c r="B33" s="82">
        <v>54</v>
      </c>
      <c r="C33" s="72">
        <v>27835</v>
      </c>
      <c r="D33" s="73"/>
      <c r="E33" s="46">
        <v>54263</v>
      </c>
      <c r="F33" s="44" t="s">
        <v>71</v>
      </c>
      <c r="G33" s="85" t="s">
        <v>28</v>
      </c>
      <c r="H33" s="3">
        <v>0.2708333333333333</v>
      </c>
      <c r="I33" s="4">
        <f>H35-H33</f>
        <v>0.11502314814814818</v>
      </c>
      <c r="J33" s="60">
        <f>I33/"01:00:00"</f>
        <v>2.7605555555555563</v>
      </c>
      <c r="K33" s="5">
        <f>H35+TIME(0,40,0)</f>
        <v>0.4136342592592593</v>
      </c>
      <c r="L33" s="4">
        <f>K34-K33</f>
        <v>0.1406944444444444</v>
      </c>
      <c r="M33" s="60">
        <f>L33/"01:00:00"</f>
        <v>3.3766666666666656</v>
      </c>
      <c r="N33" s="60" t="e">
        <f>#REF!/"01:00:00"</f>
        <v>#REF!</v>
      </c>
      <c r="O33" s="90">
        <f>I33+L33</f>
        <v>0.2557175925925926</v>
      </c>
      <c r="P33" s="76">
        <f>60/Q33</f>
        <v>9.776409885036662</v>
      </c>
      <c r="Q33" s="60">
        <f>O33/"01:00:00"</f>
        <v>6.137222222222222</v>
      </c>
      <c r="R33" s="63" t="s">
        <v>226</v>
      </c>
    </row>
    <row r="34" spans="1:18" s="14" customFormat="1" ht="13.5">
      <c r="A34" s="80"/>
      <c r="B34" s="83"/>
      <c r="C34" s="65" t="s">
        <v>177</v>
      </c>
      <c r="D34" s="66"/>
      <c r="E34" s="65" t="s">
        <v>178</v>
      </c>
      <c r="F34" s="66"/>
      <c r="G34" s="64"/>
      <c r="H34" s="6">
        <v>0.38077546296296294</v>
      </c>
      <c r="I34" s="7">
        <f>30/J33</f>
        <v>10.8673777420004</v>
      </c>
      <c r="J34" s="61"/>
      <c r="K34" s="8">
        <v>0.5543287037037037</v>
      </c>
      <c r="L34" s="7">
        <f>30/M33</f>
        <v>8.88450148075025</v>
      </c>
      <c r="M34" s="61"/>
      <c r="N34" s="61"/>
      <c r="O34" s="91"/>
      <c r="P34" s="77"/>
      <c r="Q34" s="61"/>
      <c r="R34" s="86"/>
    </row>
    <row r="35" spans="1:18" s="14" customFormat="1" ht="13.5">
      <c r="A35" s="80"/>
      <c r="B35" s="83"/>
      <c r="C35" s="65"/>
      <c r="D35" s="66"/>
      <c r="E35" s="65" t="s">
        <v>179</v>
      </c>
      <c r="F35" s="66"/>
      <c r="G35" s="64" t="s">
        <v>29</v>
      </c>
      <c r="H35" s="9">
        <v>0.3858564814814815</v>
      </c>
      <c r="I35" s="88" t="s">
        <v>221</v>
      </c>
      <c r="J35" s="61"/>
      <c r="K35" s="10">
        <v>0.5613425925925926</v>
      </c>
      <c r="L35" s="88" t="s">
        <v>230</v>
      </c>
      <c r="M35" s="61"/>
      <c r="N35" s="61"/>
      <c r="O35" s="91"/>
      <c r="P35" s="77"/>
      <c r="Q35" s="61"/>
      <c r="R35" s="86"/>
    </row>
    <row r="36" spans="1:18" s="14" customFormat="1" ht="14.25" thickBot="1">
      <c r="A36" s="81"/>
      <c r="B36" s="84"/>
      <c r="C36" s="70" t="s">
        <v>180</v>
      </c>
      <c r="D36" s="71"/>
      <c r="E36" s="37" t="s">
        <v>31</v>
      </c>
      <c r="F36" s="38">
        <v>2000</v>
      </c>
      <c r="G36" s="67"/>
      <c r="H36" s="2">
        <f>H35-H34</f>
        <v>0.005081018518518554</v>
      </c>
      <c r="I36" s="89"/>
      <c r="J36" s="62"/>
      <c r="K36" s="2">
        <f>K35-K34</f>
        <v>0.007013888888888875</v>
      </c>
      <c r="L36" s="89"/>
      <c r="M36" s="62"/>
      <c r="N36" s="62"/>
      <c r="O36" s="92"/>
      <c r="P36" s="78"/>
      <c r="Q36" s="62"/>
      <c r="R36" s="87"/>
    </row>
    <row r="37" spans="1:18" s="14" customFormat="1" ht="13.5">
      <c r="A37" s="79">
        <v>1</v>
      </c>
      <c r="B37" s="82">
        <v>51</v>
      </c>
      <c r="C37" s="68">
        <v>24051</v>
      </c>
      <c r="D37" s="69"/>
      <c r="E37" s="45">
        <v>55459</v>
      </c>
      <c r="F37" s="42" t="s">
        <v>162</v>
      </c>
      <c r="G37" s="85" t="s">
        <v>163</v>
      </c>
      <c r="H37" s="3">
        <v>0.2708333333333333</v>
      </c>
      <c r="I37" s="4">
        <f>H39-H37</f>
        <v>0.09450231481481486</v>
      </c>
      <c r="J37" s="60">
        <f>I37/"01:00:00"</f>
        <v>2.2680555555555566</v>
      </c>
      <c r="K37" s="5">
        <f>H39+TIME(0,40,0)</f>
        <v>0.39311342592592596</v>
      </c>
      <c r="L37" s="4">
        <f>K38-K37</f>
        <v>-0.39311342592592596</v>
      </c>
      <c r="M37" s="60">
        <f>L37/"01:00:00"</f>
        <v>-9.434722222222224</v>
      </c>
      <c r="N37" s="60" t="e">
        <f>#REF!/"01:00:00"</f>
        <v>#REF!</v>
      </c>
      <c r="O37" s="90">
        <f>I37+L37</f>
        <v>-0.2986111111111111</v>
      </c>
      <c r="P37" s="76">
        <f>60/Q37</f>
        <v>-8.372093023255813</v>
      </c>
      <c r="Q37" s="60">
        <f>O37/"01:00:00"</f>
        <v>-7.166666666666667</v>
      </c>
      <c r="R37" s="63" t="s">
        <v>240</v>
      </c>
    </row>
    <row r="38" spans="1:18" s="14" customFormat="1" ht="13.5">
      <c r="A38" s="80"/>
      <c r="B38" s="83"/>
      <c r="C38" s="65" t="s">
        <v>51</v>
      </c>
      <c r="D38" s="66"/>
      <c r="E38" s="65" t="s">
        <v>164</v>
      </c>
      <c r="F38" s="66"/>
      <c r="G38" s="64"/>
      <c r="H38" s="6">
        <v>0.3602314814814815</v>
      </c>
      <c r="I38" s="7">
        <f>30/J37</f>
        <v>13.227189222290257</v>
      </c>
      <c r="J38" s="61"/>
      <c r="K38" s="8"/>
      <c r="L38" s="7">
        <f>30/M37</f>
        <v>-3.179743853967319</v>
      </c>
      <c r="M38" s="61"/>
      <c r="N38" s="61"/>
      <c r="O38" s="91"/>
      <c r="P38" s="77"/>
      <c r="Q38" s="61"/>
      <c r="R38" s="86"/>
    </row>
    <row r="39" spans="1:18" s="14" customFormat="1" ht="13.5">
      <c r="A39" s="80"/>
      <c r="B39" s="83"/>
      <c r="C39" s="65"/>
      <c r="D39" s="66"/>
      <c r="E39" s="65" t="s">
        <v>165</v>
      </c>
      <c r="F39" s="66"/>
      <c r="G39" s="64" t="s">
        <v>29</v>
      </c>
      <c r="H39" s="9">
        <v>0.3653356481481482</v>
      </c>
      <c r="I39" s="88" t="s">
        <v>215</v>
      </c>
      <c r="J39" s="61"/>
      <c r="K39" s="10"/>
      <c r="L39" s="88"/>
      <c r="M39" s="61"/>
      <c r="N39" s="61"/>
      <c r="O39" s="91"/>
      <c r="P39" s="77"/>
      <c r="Q39" s="61"/>
      <c r="R39" s="86"/>
    </row>
    <row r="40" spans="1:18" s="14" customFormat="1" ht="14.25" thickBot="1">
      <c r="A40" s="81"/>
      <c r="B40" s="84"/>
      <c r="C40" s="70" t="s">
        <v>52</v>
      </c>
      <c r="D40" s="71"/>
      <c r="E40" s="37" t="s">
        <v>30</v>
      </c>
      <c r="F40" s="38">
        <v>2004</v>
      </c>
      <c r="G40" s="67"/>
      <c r="H40" s="2">
        <f>H39-H38</f>
        <v>0.005104166666666687</v>
      </c>
      <c r="I40" s="89"/>
      <c r="J40" s="62"/>
      <c r="K40" s="2">
        <f>K39-K38</f>
        <v>0</v>
      </c>
      <c r="L40" s="89"/>
      <c r="M40" s="62"/>
      <c r="N40" s="62"/>
      <c r="O40" s="92"/>
      <c r="P40" s="78"/>
      <c r="Q40" s="62"/>
      <c r="R40" s="87"/>
    </row>
    <row r="41" spans="1:17" ht="13.5">
      <c r="A41" s="116" t="s">
        <v>142</v>
      </c>
      <c r="B41" s="117"/>
      <c r="C41" s="117"/>
      <c r="D41" s="117"/>
      <c r="E41" s="117"/>
      <c r="F41" s="117"/>
      <c r="G41" s="118"/>
      <c r="H41" s="3">
        <v>0.2708333333333333</v>
      </c>
      <c r="I41" s="4">
        <f>H43-H41</f>
        <v>0.14583333333333337</v>
      </c>
      <c r="J41" s="60">
        <f>I41/"01:00:00"</f>
        <v>3.500000000000001</v>
      </c>
      <c r="K41" s="5">
        <f>H43+TIME(0,40,0)</f>
        <v>0.4444444444444445</v>
      </c>
      <c r="L41" s="4">
        <f>K42-K41</f>
        <v>0.14583333333333331</v>
      </c>
      <c r="M41" s="60">
        <f>L41/"01:00:00"</f>
        <v>3.4999999999999996</v>
      </c>
      <c r="N41" s="60" t="e">
        <f>#REF!/"01:00:00"</f>
        <v>#REF!</v>
      </c>
      <c r="O41" s="90">
        <f>I41+L41</f>
        <v>0.2916666666666667</v>
      </c>
      <c r="P41" s="76">
        <f>60/Q41</f>
        <v>8.571428571428571</v>
      </c>
      <c r="Q41" s="60">
        <f>O41/"01:00:00"</f>
        <v>7.000000000000001</v>
      </c>
    </row>
    <row r="42" spans="1:17" ht="13.5">
      <c r="A42" s="119"/>
      <c r="B42" s="120"/>
      <c r="C42" s="120"/>
      <c r="D42" s="120"/>
      <c r="E42" s="120"/>
      <c r="F42" s="120"/>
      <c r="G42" s="121"/>
      <c r="H42" s="6">
        <v>0.40277777777777773</v>
      </c>
      <c r="I42" s="7">
        <f>30/J41</f>
        <v>8.57142857142857</v>
      </c>
      <c r="J42" s="61"/>
      <c r="K42" s="40">
        <v>0.5902777777777778</v>
      </c>
      <c r="L42" s="7">
        <f>30/M41</f>
        <v>8.571428571428573</v>
      </c>
      <c r="M42" s="61"/>
      <c r="N42" s="61"/>
      <c r="O42" s="91"/>
      <c r="P42" s="77"/>
      <c r="Q42" s="61"/>
    </row>
    <row r="43" spans="1:17" ht="13.5">
      <c r="A43" s="119"/>
      <c r="B43" s="120"/>
      <c r="C43" s="120"/>
      <c r="D43" s="120"/>
      <c r="E43" s="120"/>
      <c r="F43" s="120"/>
      <c r="G43" s="121"/>
      <c r="H43" s="9">
        <v>0.4166666666666667</v>
      </c>
      <c r="I43" s="88"/>
      <c r="J43" s="61"/>
      <c r="K43" s="10">
        <v>0.611111111111111</v>
      </c>
      <c r="L43" s="128" t="s">
        <v>56</v>
      </c>
      <c r="M43" s="61"/>
      <c r="N43" s="61"/>
      <c r="O43" s="91"/>
      <c r="P43" s="77"/>
      <c r="Q43" s="61"/>
    </row>
    <row r="44" spans="1:17" ht="14.25" thickBot="1">
      <c r="A44" s="122"/>
      <c r="B44" s="123"/>
      <c r="C44" s="123"/>
      <c r="D44" s="123"/>
      <c r="E44" s="123"/>
      <c r="F44" s="123"/>
      <c r="G44" s="124"/>
      <c r="H44" s="2">
        <f>H43-H42</f>
        <v>0.01388888888888895</v>
      </c>
      <c r="I44" s="89"/>
      <c r="J44" s="62"/>
      <c r="K44" s="2">
        <f>K43-K42</f>
        <v>0.02083333333333326</v>
      </c>
      <c r="L44" s="129"/>
      <c r="M44" s="62"/>
      <c r="N44" s="62"/>
      <c r="O44" s="92"/>
      <c r="P44" s="78"/>
      <c r="Q44" s="62"/>
    </row>
    <row r="45" spans="1:17" ht="13.5">
      <c r="A45" s="116" t="s">
        <v>143</v>
      </c>
      <c r="B45" s="117"/>
      <c r="C45" s="117"/>
      <c r="D45" s="117"/>
      <c r="E45" s="117"/>
      <c r="F45" s="117"/>
      <c r="G45" s="118"/>
      <c r="H45" s="3">
        <v>0.2708333333333333</v>
      </c>
      <c r="I45" s="4">
        <f>H47-H45</f>
        <v>0.11458333333333337</v>
      </c>
      <c r="J45" s="60">
        <f>I45/"01:00:00"</f>
        <v>2.750000000000001</v>
      </c>
      <c r="K45" s="5">
        <f>H47+TIME(0,40,0)</f>
        <v>0.4131944444444445</v>
      </c>
      <c r="L45" s="4">
        <f>K46-K45</f>
        <v>0.11458333333333331</v>
      </c>
      <c r="M45" s="60">
        <f>L45/"01:00:00"</f>
        <v>2.7499999999999996</v>
      </c>
      <c r="N45" s="60" t="e">
        <f>#REF!/"01:00:00"</f>
        <v>#REF!</v>
      </c>
      <c r="O45" s="90">
        <f>I45+L45</f>
        <v>0.22916666666666669</v>
      </c>
      <c r="P45" s="76">
        <f>60/Q45</f>
        <v>10.909090909090907</v>
      </c>
      <c r="Q45" s="60">
        <f>O45/"01:00:00"</f>
        <v>5.500000000000001</v>
      </c>
    </row>
    <row r="46" spans="1:17" ht="13.5">
      <c r="A46" s="119"/>
      <c r="B46" s="120"/>
      <c r="C46" s="120"/>
      <c r="D46" s="120"/>
      <c r="E46" s="120"/>
      <c r="F46" s="120"/>
      <c r="G46" s="121"/>
      <c r="H46" s="6">
        <v>0.37152777777777773</v>
      </c>
      <c r="I46" s="7">
        <f>30/J45</f>
        <v>10.909090909090905</v>
      </c>
      <c r="J46" s="61"/>
      <c r="K46" s="40">
        <v>0.5277777777777778</v>
      </c>
      <c r="L46" s="7">
        <f>30/M45</f>
        <v>10.90909090909091</v>
      </c>
      <c r="M46" s="61"/>
      <c r="N46" s="61"/>
      <c r="O46" s="91"/>
      <c r="P46" s="77"/>
      <c r="Q46" s="61"/>
    </row>
    <row r="47" spans="1:17" ht="13.5">
      <c r="A47" s="119"/>
      <c r="B47" s="120"/>
      <c r="C47" s="120"/>
      <c r="D47" s="120"/>
      <c r="E47" s="120"/>
      <c r="F47" s="120"/>
      <c r="G47" s="121"/>
      <c r="H47" s="9">
        <v>0.3854166666666667</v>
      </c>
      <c r="I47" s="88"/>
      <c r="J47" s="61"/>
      <c r="K47" s="10">
        <v>0.548611111111111</v>
      </c>
      <c r="L47" s="88"/>
      <c r="M47" s="61"/>
      <c r="N47" s="61"/>
      <c r="O47" s="91"/>
      <c r="P47" s="77"/>
      <c r="Q47" s="61"/>
    </row>
    <row r="48" spans="1:17" ht="14.25" thickBot="1">
      <c r="A48" s="122"/>
      <c r="B48" s="123"/>
      <c r="C48" s="123"/>
      <c r="D48" s="123"/>
      <c r="E48" s="123"/>
      <c r="F48" s="123"/>
      <c r="G48" s="124"/>
      <c r="H48" s="2">
        <f>H47-H46</f>
        <v>0.01388888888888895</v>
      </c>
      <c r="I48" s="89"/>
      <c r="J48" s="62"/>
      <c r="K48" s="2">
        <f>K47-K46</f>
        <v>0.02083333333333326</v>
      </c>
      <c r="L48" s="89"/>
      <c r="M48" s="62"/>
      <c r="N48" s="62"/>
      <c r="O48" s="92"/>
      <c r="P48" s="78"/>
      <c r="Q48" s="62"/>
    </row>
    <row r="49" spans="7:9" ht="13.5">
      <c r="G49" t="s">
        <v>61</v>
      </c>
      <c r="I49" s="47">
        <v>0.027777777777777776</v>
      </c>
    </row>
  </sheetData>
  <mergeCells count="182">
    <mergeCell ref="G9:G10"/>
    <mergeCell ref="E10:F10"/>
    <mergeCell ref="E11:F11"/>
    <mergeCell ref="G11:G12"/>
    <mergeCell ref="R29:R32"/>
    <mergeCell ref="I31:I32"/>
    <mergeCell ref="L31:L32"/>
    <mergeCell ref="J29:J32"/>
    <mergeCell ref="M29:M32"/>
    <mergeCell ref="N29:N32"/>
    <mergeCell ref="O29:O32"/>
    <mergeCell ref="P29:P32"/>
    <mergeCell ref="Q29:Q32"/>
    <mergeCell ref="R9:R12"/>
    <mergeCell ref="I11:I12"/>
    <mergeCell ref="L11:L12"/>
    <mergeCell ref="J9:J12"/>
    <mergeCell ref="M9:M12"/>
    <mergeCell ref="N9:N12"/>
    <mergeCell ref="O9:O12"/>
    <mergeCell ref="P9:P12"/>
    <mergeCell ref="Q9:Q12"/>
    <mergeCell ref="G29:G30"/>
    <mergeCell ref="C30:D31"/>
    <mergeCell ref="E30:F30"/>
    <mergeCell ref="E31:F31"/>
    <mergeCell ref="G31:G32"/>
    <mergeCell ref="C32:D32"/>
    <mergeCell ref="B9:B12"/>
    <mergeCell ref="B29:B32"/>
    <mergeCell ref="C9:D9"/>
    <mergeCell ref="C10:D11"/>
    <mergeCell ref="C12:D12"/>
    <mergeCell ref="C29:D29"/>
    <mergeCell ref="Q25:Q28"/>
    <mergeCell ref="R25:R28"/>
    <mergeCell ref="C26:D27"/>
    <mergeCell ref="E26:F26"/>
    <mergeCell ref="E27:F27"/>
    <mergeCell ref="G27:G28"/>
    <mergeCell ref="I27:I28"/>
    <mergeCell ref="L27:L28"/>
    <mergeCell ref="C28:D28"/>
    <mergeCell ref="G25:G26"/>
    <mergeCell ref="J25:J28"/>
    <mergeCell ref="M25:M28"/>
    <mergeCell ref="N25:N28"/>
    <mergeCell ref="Q13:Q16"/>
    <mergeCell ref="R13:R16"/>
    <mergeCell ref="C14:D15"/>
    <mergeCell ref="E14:F14"/>
    <mergeCell ref="E15:F15"/>
    <mergeCell ref="G15:G16"/>
    <mergeCell ref="I15:I16"/>
    <mergeCell ref="L15:L16"/>
    <mergeCell ref="C16:D16"/>
    <mergeCell ref="M13:M16"/>
    <mergeCell ref="P13:P16"/>
    <mergeCell ref="I39:I40"/>
    <mergeCell ref="L39:L40"/>
    <mergeCell ref="O37:O40"/>
    <mergeCell ref="P37:P40"/>
    <mergeCell ref="M37:M40"/>
    <mergeCell ref="N37:N40"/>
    <mergeCell ref="O25:O28"/>
    <mergeCell ref="P25:P28"/>
    <mergeCell ref="N13:N16"/>
    <mergeCell ref="G13:G14"/>
    <mergeCell ref="J13:J16"/>
    <mergeCell ref="O13:O16"/>
    <mergeCell ref="C40:D40"/>
    <mergeCell ref="A13:A16"/>
    <mergeCell ref="B13:B16"/>
    <mergeCell ref="C13:D13"/>
    <mergeCell ref="A17:A20"/>
    <mergeCell ref="B25:B28"/>
    <mergeCell ref="C25:D25"/>
    <mergeCell ref="A25:A28"/>
    <mergeCell ref="A29:A32"/>
    <mergeCell ref="Q37:Q40"/>
    <mergeCell ref="R37:R40"/>
    <mergeCell ref="A1:E2"/>
    <mergeCell ref="A3:O3"/>
    <mergeCell ref="P3:R3"/>
    <mergeCell ref="A9:A12"/>
    <mergeCell ref="B37:B40"/>
    <mergeCell ref="C37:D37"/>
    <mergeCell ref="G37:G38"/>
    <mergeCell ref="J37:J40"/>
    <mergeCell ref="P4:P6"/>
    <mergeCell ref="A4:A8"/>
    <mergeCell ref="B4:B8"/>
    <mergeCell ref="C4:D7"/>
    <mergeCell ref="G4:G7"/>
    <mergeCell ref="C8:D8"/>
    <mergeCell ref="R4:R8"/>
    <mergeCell ref="E5:F6"/>
    <mergeCell ref="E7:F7"/>
    <mergeCell ref="I7:I8"/>
    <mergeCell ref="L7:L8"/>
    <mergeCell ref="O7:O8"/>
    <mergeCell ref="P7:P8"/>
    <mergeCell ref="H4:I4"/>
    <mergeCell ref="K4:L4"/>
    <mergeCell ref="O4:O6"/>
    <mergeCell ref="Q33:Q36"/>
    <mergeCell ref="R33:R36"/>
    <mergeCell ref="C34:D35"/>
    <mergeCell ref="E34:F34"/>
    <mergeCell ref="E35:F35"/>
    <mergeCell ref="G35:G36"/>
    <mergeCell ref="I35:I36"/>
    <mergeCell ref="L35:L36"/>
    <mergeCell ref="C36:D36"/>
    <mergeCell ref="J33:J36"/>
    <mergeCell ref="B17:B20"/>
    <mergeCell ref="C17:D17"/>
    <mergeCell ref="G17:G18"/>
    <mergeCell ref="P33:P36"/>
    <mergeCell ref="M33:M36"/>
    <mergeCell ref="N33:N36"/>
    <mergeCell ref="O33:O36"/>
    <mergeCell ref="B33:B36"/>
    <mergeCell ref="C33:D33"/>
    <mergeCell ref="G33:G34"/>
    <mergeCell ref="J17:J20"/>
    <mergeCell ref="M17:M20"/>
    <mergeCell ref="N17:N20"/>
    <mergeCell ref="O17:O20"/>
    <mergeCell ref="P17:P20"/>
    <mergeCell ref="Q17:Q20"/>
    <mergeCell ref="R17:R20"/>
    <mergeCell ref="C18:D19"/>
    <mergeCell ref="E18:F18"/>
    <mergeCell ref="E19:F19"/>
    <mergeCell ref="G19:G20"/>
    <mergeCell ref="I19:I20"/>
    <mergeCell ref="L19:L20"/>
    <mergeCell ref="C20:D20"/>
    <mergeCell ref="A37:A40"/>
    <mergeCell ref="B21:B24"/>
    <mergeCell ref="C21:D21"/>
    <mergeCell ref="G21:G22"/>
    <mergeCell ref="A33:A36"/>
    <mergeCell ref="A21:A24"/>
    <mergeCell ref="C38:D39"/>
    <mergeCell ref="E38:F38"/>
    <mergeCell ref="E39:F39"/>
    <mergeCell ref="G39:G40"/>
    <mergeCell ref="J21:J24"/>
    <mergeCell ref="M21:M24"/>
    <mergeCell ref="N21:N24"/>
    <mergeCell ref="O21:O24"/>
    <mergeCell ref="P21:P24"/>
    <mergeCell ref="Q21:Q24"/>
    <mergeCell ref="R21:R24"/>
    <mergeCell ref="C22:D23"/>
    <mergeCell ref="E22:F22"/>
    <mergeCell ref="E23:F23"/>
    <mergeCell ref="G23:G24"/>
    <mergeCell ref="I23:I24"/>
    <mergeCell ref="L23:L24"/>
    <mergeCell ref="C24:D24"/>
    <mergeCell ref="O41:O44"/>
    <mergeCell ref="P41:P44"/>
    <mergeCell ref="Q41:Q44"/>
    <mergeCell ref="A41:G44"/>
    <mergeCell ref="J41:J44"/>
    <mergeCell ref="M41:M44"/>
    <mergeCell ref="N41:N44"/>
    <mergeCell ref="I43:I44"/>
    <mergeCell ref="L43:L44"/>
    <mergeCell ref="O45:O48"/>
    <mergeCell ref="P45:P48"/>
    <mergeCell ref="Q45:Q48"/>
    <mergeCell ref="F2:O2"/>
    <mergeCell ref="A45:G48"/>
    <mergeCell ref="J45:J48"/>
    <mergeCell ref="M45:M48"/>
    <mergeCell ref="N45:N48"/>
    <mergeCell ref="I47:I48"/>
    <mergeCell ref="L47:L48"/>
  </mergeCells>
  <printOptions/>
  <pageMargins left="1.1811023622047245" right="0.7874015748031497" top="0" bottom="0" header="0.5118110236220472" footer="0.511811023622047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96" t="s">
        <v>26</v>
      </c>
      <c r="B1" s="96"/>
      <c r="C1" s="96"/>
      <c r="D1" s="96"/>
      <c r="E1" s="96"/>
      <c r="H1" s="13"/>
      <c r="K1" s="13"/>
      <c r="O1" s="13"/>
    </row>
    <row r="2" spans="1:16" ht="13.5">
      <c r="A2" s="96"/>
      <c r="B2" s="96"/>
      <c r="C2" s="96"/>
      <c r="D2" s="96"/>
      <c r="E2" s="96"/>
      <c r="F2" s="130" t="s">
        <v>205</v>
      </c>
      <c r="G2" s="130"/>
      <c r="H2" s="130"/>
      <c r="I2" s="130"/>
      <c r="J2" s="130"/>
      <c r="K2" s="130"/>
      <c r="L2" s="130"/>
      <c r="P2" s="16" t="s">
        <v>223</v>
      </c>
    </row>
    <row r="3" spans="1:18" ht="18.75" customHeight="1" thickBot="1">
      <c r="A3" s="135" t="s">
        <v>193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 t="s">
        <v>97</v>
      </c>
      <c r="Q3" s="136"/>
      <c r="R3" s="136"/>
    </row>
    <row r="4" spans="1:18" ht="13.5" customHeight="1">
      <c r="A4" s="79" t="s">
        <v>0</v>
      </c>
      <c r="B4" s="100" t="s">
        <v>7</v>
      </c>
      <c r="C4" s="133" t="s">
        <v>1</v>
      </c>
      <c r="D4" s="134"/>
      <c r="E4" s="41" t="s">
        <v>64</v>
      </c>
      <c r="F4" s="42" t="s">
        <v>65</v>
      </c>
      <c r="G4" s="85" t="s">
        <v>3</v>
      </c>
      <c r="H4" s="131" t="s">
        <v>23</v>
      </c>
      <c r="I4" s="132"/>
      <c r="J4" s="18"/>
      <c r="K4" s="105" t="s">
        <v>15</v>
      </c>
      <c r="L4" s="106"/>
      <c r="M4" s="19"/>
      <c r="N4" s="20"/>
      <c r="O4" s="90" t="s">
        <v>18</v>
      </c>
      <c r="P4" s="113" t="s">
        <v>20</v>
      </c>
      <c r="Q4" s="21"/>
      <c r="R4" s="109" t="s">
        <v>22</v>
      </c>
    </row>
    <row r="5" spans="1:18" s="14" customFormat="1" ht="14.25" customHeight="1">
      <c r="A5" s="80"/>
      <c r="B5" s="101"/>
      <c r="C5" s="65"/>
      <c r="D5" s="66"/>
      <c r="E5" s="103" t="s">
        <v>2</v>
      </c>
      <c r="F5" s="104"/>
      <c r="G5" s="64"/>
      <c r="H5" s="22" t="s">
        <v>8</v>
      </c>
      <c r="I5" s="23" t="s">
        <v>12</v>
      </c>
      <c r="J5" s="24"/>
      <c r="K5" s="22" t="s">
        <v>16</v>
      </c>
      <c r="L5" s="23" t="s">
        <v>12</v>
      </c>
      <c r="M5" s="24"/>
      <c r="N5" s="25"/>
      <c r="O5" s="91"/>
      <c r="P5" s="114"/>
      <c r="Q5" s="26"/>
      <c r="R5" s="110"/>
    </row>
    <row r="6" spans="1:18" s="14" customFormat="1" ht="14.25" customHeight="1">
      <c r="A6" s="80"/>
      <c r="B6" s="101"/>
      <c r="C6" s="65"/>
      <c r="D6" s="66"/>
      <c r="E6" s="103"/>
      <c r="F6" s="104"/>
      <c r="G6" s="64"/>
      <c r="H6" s="22" t="s">
        <v>9</v>
      </c>
      <c r="I6" s="23" t="s">
        <v>13</v>
      </c>
      <c r="J6" s="24"/>
      <c r="K6" s="22" t="s">
        <v>17</v>
      </c>
      <c r="L6" s="23" t="s">
        <v>13</v>
      </c>
      <c r="M6" s="24"/>
      <c r="N6" s="25"/>
      <c r="O6" s="91"/>
      <c r="P6" s="114"/>
      <c r="Q6" s="26"/>
      <c r="R6" s="110"/>
    </row>
    <row r="7" spans="1:18" s="14" customFormat="1" ht="13.5">
      <c r="A7" s="80"/>
      <c r="B7" s="101"/>
      <c r="C7" s="65"/>
      <c r="D7" s="66"/>
      <c r="E7" s="103" t="s">
        <v>45</v>
      </c>
      <c r="F7" s="104"/>
      <c r="G7" s="64"/>
      <c r="H7" s="27" t="s">
        <v>10</v>
      </c>
      <c r="I7" s="107" t="s">
        <v>14</v>
      </c>
      <c r="J7" s="28"/>
      <c r="K7" s="27" t="s">
        <v>10</v>
      </c>
      <c r="L7" s="107" t="s">
        <v>14</v>
      </c>
      <c r="M7" s="24"/>
      <c r="N7" s="25"/>
      <c r="O7" s="91" t="s">
        <v>19</v>
      </c>
      <c r="P7" s="114" t="s">
        <v>21</v>
      </c>
      <c r="Q7" s="29"/>
      <c r="R7" s="111"/>
    </row>
    <row r="8" spans="1:18" s="14" customFormat="1" ht="14.25" thickBot="1">
      <c r="A8" s="81"/>
      <c r="B8" s="102"/>
      <c r="C8" s="70" t="s">
        <v>44</v>
      </c>
      <c r="D8" s="71"/>
      <c r="E8" s="37" t="s">
        <v>58</v>
      </c>
      <c r="F8" s="38" t="s">
        <v>59</v>
      </c>
      <c r="G8" s="43" t="s">
        <v>60</v>
      </c>
      <c r="H8" s="1" t="s">
        <v>11</v>
      </c>
      <c r="I8" s="108"/>
      <c r="J8" s="30"/>
      <c r="K8" s="1" t="s">
        <v>11</v>
      </c>
      <c r="L8" s="108"/>
      <c r="M8" s="30"/>
      <c r="N8" s="31"/>
      <c r="O8" s="92"/>
      <c r="P8" s="115"/>
      <c r="Q8" s="32"/>
      <c r="R8" s="112"/>
    </row>
    <row r="9" spans="1:18" s="14" customFormat="1" ht="13.5">
      <c r="A9" s="79">
        <v>1</v>
      </c>
      <c r="B9" s="82">
        <v>101</v>
      </c>
      <c r="C9" s="72">
        <v>27916</v>
      </c>
      <c r="D9" s="73"/>
      <c r="E9" s="46">
        <v>55148</v>
      </c>
      <c r="F9" s="52" t="s">
        <v>195</v>
      </c>
      <c r="G9" s="85" t="s">
        <v>163</v>
      </c>
      <c r="H9" s="3">
        <v>0.28125</v>
      </c>
      <c r="I9" s="4">
        <f>H11-H9</f>
        <v>0.07057870370370373</v>
      </c>
      <c r="J9" s="60">
        <f>I9/"01:00:00"</f>
        <v>1.6938888888888894</v>
      </c>
      <c r="K9" s="5">
        <f>H11+TIME(0,40,0)</f>
        <v>0.3796064814814815</v>
      </c>
      <c r="L9" s="4">
        <f>K10-K9</f>
        <v>0.09424768518518517</v>
      </c>
      <c r="M9" s="60">
        <f>L9/"01:00:00"</f>
        <v>2.261944444444444</v>
      </c>
      <c r="N9" s="60" t="e">
        <f>#REF!/"01:00:00"</f>
        <v>#REF!</v>
      </c>
      <c r="O9" s="90">
        <f>I9+L9</f>
        <v>0.1648263888888889</v>
      </c>
      <c r="P9" s="76">
        <f>40/Q9</f>
        <v>10.111649462818622</v>
      </c>
      <c r="Q9" s="60">
        <f>O9/"01:00:00"</f>
        <v>3.9558333333333335</v>
      </c>
      <c r="R9" s="63" t="s">
        <v>225</v>
      </c>
    </row>
    <row r="10" spans="1:18" s="14" customFormat="1" ht="13.5">
      <c r="A10" s="80"/>
      <c r="B10" s="83"/>
      <c r="C10" s="65" t="s">
        <v>196</v>
      </c>
      <c r="D10" s="66"/>
      <c r="E10" s="65" t="s">
        <v>197</v>
      </c>
      <c r="F10" s="66"/>
      <c r="G10" s="64"/>
      <c r="H10" s="6">
        <v>0.3439699074074074</v>
      </c>
      <c r="I10" s="7">
        <f>20/J9</f>
        <v>11.807149885208261</v>
      </c>
      <c r="J10" s="61"/>
      <c r="K10" s="8">
        <v>0.4738541666666667</v>
      </c>
      <c r="L10" s="7">
        <f>20/M9</f>
        <v>8.841950141225594</v>
      </c>
      <c r="M10" s="61"/>
      <c r="N10" s="61"/>
      <c r="O10" s="91"/>
      <c r="P10" s="77"/>
      <c r="Q10" s="61"/>
      <c r="R10" s="86"/>
    </row>
    <row r="11" spans="1:18" s="14" customFormat="1" ht="13.5">
      <c r="A11" s="80"/>
      <c r="B11" s="83"/>
      <c r="C11" s="65"/>
      <c r="D11" s="66"/>
      <c r="E11" s="65" t="s">
        <v>198</v>
      </c>
      <c r="F11" s="66"/>
      <c r="G11" s="64" t="s">
        <v>199</v>
      </c>
      <c r="H11" s="9">
        <v>0.3518287037037037</v>
      </c>
      <c r="I11" s="88" t="s">
        <v>207</v>
      </c>
      <c r="J11" s="61"/>
      <c r="K11" s="10">
        <v>0.4834837962962963</v>
      </c>
      <c r="L11" s="88" t="s">
        <v>235</v>
      </c>
      <c r="M11" s="61"/>
      <c r="N11" s="61"/>
      <c r="O11" s="91"/>
      <c r="P11" s="77"/>
      <c r="Q11" s="61"/>
      <c r="R11" s="86"/>
    </row>
    <row r="12" spans="1:18" s="14" customFormat="1" ht="14.25" thickBot="1">
      <c r="A12" s="81"/>
      <c r="B12" s="84"/>
      <c r="C12" s="70" t="s">
        <v>200</v>
      </c>
      <c r="D12" s="71"/>
      <c r="E12" s="37" t="s">
        <v>201</v>
      </c>
      <c r="F12" s="38">
        <v>2007</v>
      </c>
      <c r="G12" s="67"/>
      <c r="H12" s="2">
        <f>H11-H10</f>
        <v>0.007858796296296322</v>
      </c>
      <c r="I12" s="89"/>
      <c r="J12" s="62"/>
      <c r="K12" s="2">
        <f>K11-K10</f>
        <v>0.009629629629629599</v>
      </c>
      <c r="L12" s="89"/>
      <c r="M12" s="62"/>
      <c r="N12" s="62"/>
      <c r="O12" s="92"/>
      <c r="P12" s="78"/>
      <c r="Q12" s="62"/>
      <c r="R12" s="87"/>
    </row>
    <row r="13" spans="1:18" s="14" customFormat="1" ht="13.5">
      <c r="A13" s="79">
        <v>1</v>
      </c>
      <c r="B13" s="82">
        <v>104</v>
      </c>
      <c r="C13" s="72"/>
      <c r="D13" s="73"/>
      <c r="E13" s="45">
        <v>24946</v>
      </c>
      <c r="F13" s="42" t="s">
        <v>79</v>
      </c>
      <c r="G13" s="85" t="s">
        <v>75</v>
      </c>
      <c r="H13" s="3">
        <v>0.28125</v>
      </c>
      <c r="I13" s="4">
        <f>H15-H13</f>
        <v>0.09725694444444444</v>
      </c>
      <c r="J13" s="60">
        <f>I13/"01:00:00"</f>
        <v>2.3341666666666665</v>
      </c>
      <c r="K13" s="5">
        <f>H15+TIME(0,40,0)</f>
        <v>0.4062847222222222</v>
      </c>
      <c r="L13" s="4">
        <f>K14-K13</f>
        <v>0.09699074074074077</v>
      </c>
      <c r="M13" s="60">
        <f>L13/"01:00:00"</f>
        <v>2.3277777777777784</v>
      </c>
      <c r="N13" s="60" t="e">
        <f>#REF!/"01:00:00"</f>
        <v>#REF!</v>
      </c>
      <c r="O13" s="90">
        <f>I13+L13</f>
        <v>0.1942476851851852</v>
      </c>
      <c r="P13" s="76">
        <f>40/Q13</f>
        <v>8.580110826431508</v>
      </c>
      <c r="Q13" s="60">
        <f>O13/"01:00:00"</f>
        <v>4.661944444444445</v>
      </c>
      <c r="R13" s="63" t="s">
        <v>225</v>
      </c>
    </row>
    <row r="14" spans="1:18" s="14" customFormat="1" ht="13.5">
      <c r="A14" s="80"/>
      <c r="B14" s="83"/>
      <c r="C14" s="65" t="s">
        <v>80</v>
      </c>
      <c r="D14" s="66"/>
      <c r="E14" s="65" t="s">
        <v>81</v>
      </c>
      <c r="F14" s="66"/>
      <c r="G14" s="64"/>
      <c r="H14" s="6">
        <v>0.371724537037037</v>
      </c>
      <c r="I14" s="7">
        <f>20/J13</f>
        <v>8.568368439842914</v>
      </c>
      <c r="J14" s="61"/>
      <c r="K14" s="8">
        <v>0.503275462962963</v>
      </c>
      <c r="L14" s="7">
        <f>20/M13</f>
        <v>8.591885441527443</v>
      </c>
      <c r="M14" s="61"/>
      <c r="N14" s="61"/>
      <c r="O14" s="91"/>
      <c r="P14" s="77"/>
      <c r="Q14" s="61"/>
      <c r="R14" s="86"/>
    </row>
    <row r="15" spans="1:18" s="14" customFormat="1" ht="13.5">
      <c r="A15" s="80"/>
      <c r="B15" s="83"/>
      <c r="C15" s="65"/>
      <c r="D15" s="66"/>
      <c r="E15" s="65" t="s">
        <v>82</v>
      </c>
      <c r="F15" s="66"/>
      <c r="G15" s="64" t="s">
        <v>83</v>
      </c>
      <c r="H15" s="9">
        <v>0.37850694444444444</v>
      </c>
      <c r="I15" s="88" t="s">
        <v>217</v>
      </c>
      <c r="J15" s="61"/>
      <c r="K15" s="10">
        <v>0.5103356481481481</v>
      </c>
      <c r="L15" s="88" t="s">
        <v>232</v>
      </c>
      <c r="M15" s="61"/>
      <c r="N15" s="61"/>
      <c r="O15" s="91"/>
      <c r="P15" s="77"/>
      <c r="Q15" s="61"/>
      <c r="R15" s="86"/>
    </row>
    <row r="16" spans="1:18" s="14" customFormat="1" ht="14.25" thickBot="1">
      <c r="A16" s="81"/>
      <c r="B16" s="84"/>
      <c r="C16" s="70" t="s">
        <v>84</v>
      </c>
      <c r="D16" s="71"/>
      <c r="E16" s="37" t="s">
        <v>57</v>
      </c>
      <c r="F16" s="38">
        <v>1997</v>
      </c>
      <c r="G16" s="67"/>
      <c r="H16" s="2">
        <f>H15-H14</f>
        <v>0.006782407407407431</v>
      </c>
      <c r="I16" s="89"/>
      <c r="J16" s="62"/>
      <c r="K16" s="2">
        <f>K15-K14</f>
        <v>0.007060185185185142</v>
      </c>
      <c r="L16" s="89"/>
      <c r="M16" s="62"/>
      <c r="N16" s="62"/>
      <c r="O16" s="92"/>
      <c r="P16" s="78"/>
      <c r="Q16" s="62"/>
      <c r="R16" s="87"/>
    </row>
    <row r="17" spans="1:18" s="14" customFormat="1" ht="13.5">
      <c r="A17" s="79">
        <v>1</v>
      </c>
      <c r="B17" s="82">
        <v>103</v>
      </c>
      <c r="C17" s="72">
        <v>27516</v>
      </c>
      <c r="D17" s="73"/>
      <c r="E17" s="46">
        <v>56014</v>
      </c>
      <c r="F17" s="44" t="s">
        <v>141</v>
      </c>
      <c r="G17" s="85" t="s">
        <v>75</v>
      </c>
      <c r="H17" s="3">
        <v>0.28125</v>
      </c>
      <c r="I17" s="4">
        <f>H19-H17</f>
        <v>0.09725694444444444</v>
      </c>
      <c r="J17" s="60">
        <f>I17/"01:00:00"</f>
        <v>2.3341666666666665</v>
      </c>
      <c r="K17" s="5">
        <f>H19+TIME(0,40,0)</f>
        <v>0.4062847222222222</v>
      </c>
      <c r="L17" s="4">
        <f>K18-K17</f>
        <v>0.097025462962963</v>
      </c>
      <c r="M17" s="60">
        <f>L17/"01:00:00"</f>
        <v>2.328611111111112</v>
      </c>
      <c r="N17" s="60" t="e">
        <f>#REF!/"01:00:00"</f>
        <v>#REF!</v>
      </c>
      <c r="O17" s="90">
        <f>I17+L17</f>
        <v>0.19428240740740743</v>
      </c>
      <c r="P17" s="76">
        <f>40/Q17</f>
        <v>8.578577385916834</v>
      </c>
      <c r="Q17" s="60">
        <f>O17/"01:00:00"</f>
        <v>4.662777777777778</v>
      </c>
      <c r="R17" s="63" t="s">
        <v>225</v>
      </c>
    </row>
    <row r="18" spans="1:18" s="14" customFormat="1" ht="13.5">
      <c r="A18" s="80"/>
      <c r="B18" s="83"/>
      <c r="C18" s="65" t="s">
        <v>76</v>
      </c>
      <c r="D18" s="66"/>
      <c r="E18" s="65" t="s">
        <v>203</v>
      </c>
      <c r="F18" s="66"/>
      <c r="G18" s="64"/>
      <c r="H18" s="6">
        <v>0.37174768518518514</v>
      </c>
      <c r="I18" s="7">
        <f>20/J17</f>
        <v>8.568368439842914</v>
      </c>
      <c r="J18" s="61"/>
      <c r="K18" s="8">
        <v>0.5033101851851852</v>
      </c>
      <c r="L18" s="7">
        <f>20/M17</f>
        <v>8.588810688297743</v>
      </c>
      <c r="M18" s="61"/>
      <c r="N18" s="61"/>
      <c r="O18" s="91"/>
      <c r="P18" s="77"/>
      <c r="Q18" s="61"/>
      <c r="R18" s="86"/>
    </row>
    <row r="19" spans="1:18" s="14" customFormat="1" ht="13.5">
      <c r="A19" s="80"/>
      <c r="B19" s="83"/>
      <c r="C19" s="65"/>
      <c r="D19" s="66"/>
      <c r="E19" s="65" t="s">
        <v>204</v>
      </c>
      <c r="F19" s="66"/>
      <c r="G19" s="64" t="s">
        <v>77</v>
      </c>
      <c r="H19" s="9">
        <v>0.37850694444444444</v>
      </c>
      <c r="I19" s="88" t="s">
        <v>218</v>
      </c>
      <c r="J19" s="61"/>
      <c r="K19" s="10">
        <v>0.5103935185185186</v>
      </c>
      <c r="L19" s="88" t="s">
        <v>237</v>
      </c>
      <c r="M19" s="61"/>
      <c r="N19" s="61"/>
      <c r="O19" s="91"/>
      <c r="P19" s="77"/>
      <c r="Q19" s="61"/>
      <c r="R19" s="86"/>
    </row>
    <row r="20" spans="1:18" s="14" customFormat="1" ht="14.25" thickBot="1">
      <c r="A20" s="81"/>
      <c r="B20" s="84"/>
      <c r="C20" s="70" t="s">
        <v>78</v>
      </c>
      <c r="D20" s="71"/>
      <c r="E20" s="37" t="s">
        <v>30</v>
      </c>
      <c r="F20" s="38">
        <v>2006</v>
      </c>
      <c r="G20" s="67"/>
      <c r="H20" s="2">
        <f>H19-H18</f>
        <v>0.006759259259259298</v>
      </c>
      <c r="I20" s="89"/>
      <c r="J20" s="62"/>
      <c r="K20" s="2">
        <f>K19-K18</f>
        <v>0.00708333333333333</v>
      </c>
      <c r="L20" s="89"/>
      <c r="M20" s="62"/>
      <c r="N20" s="62"/>
      <c r="O20" s="92"/>
      <c r="P20" s="78"/>
      <c r="Q20" s="62"/>
      <c r="R20" s="87"/>
    </row>
    <row r="21" spans="1:18" s="14" customFormat="1" ht="13.5">
      <c r="A21" s="79">
        <v>1</v>
      </c>
      <c r="B21" s="82">
        <v>102</v>
      </c>
      <c r="C21" s="72"/>
      <c r="D21" s="73"/>
      <c r="E21" s="46"/>
      <c r="F21" s="44" t="s">
        <v>202</v>
      </c>
      <c r="G21" s="85" t="s">
        <v>163</v>
      </c>
      <c r="H21" s="3">
        <v>0.28125</v>
      </c>
      <c r="I21" s="4">
        <f>H23-H21</f>
        <v>-0.28125</v>
      </c>
      <c r="J21" s="60">
        <f>I21/"01:00:00"</f>
        <v>-6.75</v>
      </c>
      <c r="K21" s="5">
        <f>H23+TIME(0,40,0)</f>
        <v>0.027777777777777776</v>
      </c>
      <c r="L21" s="4">
        <f>K22-K21</f>
        <v>-0.027777777777777776</v>
      </c>
      <c r="M21" s="60">
        <f>L21/"01:00:00"</f>
        <v>-0.6666666666666666</v>
      </c>
      <c r="N21" s="60" t="e">
        <f>#REF!/"01:00:00"</f>
        <v>#REF!</v>
      </c>
      <c r="O21" s="90">
        <f>I21+L21</f>
        <v>-0.3090277777777778</v>
      </c>
      <c r="P21" s="76">
        <f>40/Q21</f>
        <v>-5.393258426966292</v>
      </c>
      <c r="Q21" s="60">
        <f>O21/"01:00:00"</f>
        <v>-7.416666666666667</v>
      </c>
      <c r="R21" s="63" t="s">
        <v>227</v>
      </c>
    </row>
    <row r="22" spans="1:18" s="14" customFormat="1" ht="13.5">
      <c r="A22" s="80"/>
      <c r="B22" s="83"/>
      <c r="C22" s="65" t="s">
        <v>135</v>
      </c>
      <c r="D22" s="66"/>
      <c r="E22" s="65" t="s">
        <v>136</v>
      </c>
      <c r="F22" s="66"/>
      <c r="G22" s="64"/>
      <c r="H22" s="6"/>
      <c r="I22" s="7">
        <f>20/J21</f>
        <v>-2.962962962962963</v>
      </c>
      <c r="J22" s="61"/>
      <c r="K22" s="8"/>
      <c r="L22" s="7">
        <f>20/M21</f>
        <v>-30</v>
      </c>
      <c r="M22" s="61"/>
      <c r="N22" s="61"/>
      <c r="O22" s="91"/>
      <c r="P22" s="77"/>
      <c r="Q22" s="61"/>
      <c r="R22" s="86"/>
    </row>
    <row r="23" spans="1:18" s="14" customFormat="1" ht="13.5">
      <c r="A23" s="80"/>
      <c r="B23" s="83"/>
      <c r="C23" s="65"/>
      <c r="D23" s="66"/>
      <c r="E23" s="65" t="s">
        <v>137</v>
      </c>
      <c r="F23" s="66"/>
      <c r="G23" s="64" t="s">
        <v>138</v>
      </c>
      <c r="H23" s="9"/>
      <c r="I23" s="88"/>
      <c r="J23" s="61"/>
      <c r="K23" s="10"/>
      <c r="L23" s="88"/>
      <c r="M23" s="61"/>
      <c r="N23" s="61"/>
      <c r="O23" s="91"/>
      <c r="P23" s="77"/>
      <c r="Q23" s="61"/>
      <c r="R23" s="86"/>
    </row>
    <row r="24" spans="1:18" s="14" customFormat="1" ht="14.25" thickBot="1">
      <c r="A24" s="81"/>
      <c r="B24" s="84"/>
      <c r="C24" s="74" t="s">
        <v>139</v>
      </c>
      <c r="D24" s="75"/>
      <c r="E24" s="37" t="s">
        <v>140</v>
      </c>
      <c r="F24" s="38">
        <v>2008</v>
      </c>
      <c r="G24" s="67"/>
      <c r="H24" s="2">
        <f>H23-H22</f>
        <v>0</v>
      </c>
      <c r="I24" s="89"/>
      <c r="J24" s="62"/>
      <c r="K24" s="2">
        <f>K23-K22</f>
        <v>0</v>
      </c>
      <c r="L24" s="89"/>
      <c r="M24" s="62"/>
      <c r="N24" s="62"/>
      <c r="O24" s="92"/>
      <c r="P24" s="78"/>
      <c r="Q24" s="62"/>
      <c r="R24" s="87"/>
    </row>
    <row r="25" spans="1:17" ht="13.5">
      <c r="A25" s="116" t="s">
        <v>54</v>
      </c>
      <c r="B25" s="117"/>
      <c r="C25" s="117"/>
      <c r="D25" s="117"/>
      <c r="E25" s="117"/>
      <c r="F25" s="117"/>
      <c r="G25" s="118"/>
      <c r="H25" s="3">
        <v>0.28125</v>
      </c>
      <c r="I25" s="4">
        <f>H27-H25</f>
        <v>0.10416666666666669</v>
      </c>
      <c r="J25" s="60">
        <f>I25/"01:00:00"</f>
        <v>2.5000000000000004</v>
      </c>
      <c r="K25" s="5">
        <f>H27+TIME(0,40,0)</f>
        <v>0.4131944444444445</v>
      </c>
      <c r="L25" s="4">
        <f>K26-K25</f>
        <v>0.10416666666666657</v>
      </c>
      <c r="M25" s="60">
        <f>L25/"01:00:00"</f>
        <v>2.499999999999998</v>
      </c>
      <c r="N25" s="60" t="e">
        <f>#REF!/"01:00:00"</f>
        <v>#REF!</v>
      </c>
      <c r="O25" s="90">
        <f>I25+L25</f>
        <v>0.20833333333333326</v>
      </c>
      <c r="P25" s="76">
        <f>40/Q25</f>
        <v>8.000000000000004</v>
      </c>
      <c r="Q25" s="60">
        <f>O25/"01:00:00"</f>
        <v>4.999999999999998</v>
      </c>
    </row>
    <row r="26" spans="1:17" ht="13.5">
      <c r="A26" s="119"/>
      <c r="B26" s="120"/>
      <c r="C26" s="120"/>
      <c r="D26" s="120"/>
      <c r="E26" s="120"/>
      <c r="F26" s="120"/>
      <c r="G26" s="121"/>
      <c r="H26" s="6">
        <v>0.37152777777777773</v>
      </c>
      <c r="I26" s="7">
        <f>20/J25</f>
        <v>7.999999999999998</v>
      </c>
      <c r="J26" s="61"/>
      <c r="K26" s="40">
        <v>0.517361111111111</v>
      </c>
      <c r="L26" s="7">
        <f>20/M25</f>
        <v>8.000000000000007</v>
      </c>
      <c r="M26" s="61"/>
      <c r="N26" s="61"/>
      <c r="O26" s="91"/>
      <c r="P26" s="77"/>
      <c r="Q26" s="61"/>
    </row>
    <row r="27" spans="1:17" ht="13.5">
      <c r="A27" s="119"/>
      <c r="B27" s="120"/>
      <c r="C27" s="120"/>
      <c r="D27" s="120"/>
      <c r="E27" s="120"/>
      <c r="F27" s="120"/>
      <c r="G27" s="121"/>
      <c r="H27" s="9">
        <v>0.3854166666666667</v>
      </c>
      <c r="I27" s="88"/>
      <c r="J27" s="61"/>
      <c r="K27" s="10">
        <v>0.5381944444444444</v>
      </c>
      <c r="L27" s="128" t="s">
        <v>56</v>
      </c>
      <c r="M27" s="61"/>
      <c r="N27" s="61"/>
      <c r="O27" s="91"/>
      <c r="P27" s="77"/>
      <c r="Q27" s="61"/>
    </row>
    <row r="28" spans="1:17" ht="14.25" thickBot="1">
      <c r="A28" s="122"/>
      <c r="B28" s="123"/>
      <c r="C28" s="123"/>
      <c r="D28" s="123"/>
      <c r="E28" s="123"/>
      <c r="F28" s="123"/>
      <c r="G28" s="124"/>
      <c r="H28" s="2">
        <f>H27-H26</f>
        <v>0.01388888888888895</v>
      </c>
      <c r="I28" s="89"/>
      <c r="J28" s="62"/>
      <c r="K28" s="2">
        <f>K27-K26</f>
        <v>0.02083333333333337</v>
      </c>
      <c r="L28" s="129"/>
      <c r="M28" s="62"/>
      <c r="N28" s="62"/>
      <c r="O28" s="92"/>
      <c r="P28" s="78"/>
      <c r="Q28" s="62"/>
    </row>
    <row r="29" spans="1:17" ht="13.5">
      <c r="A29" s="116" t="s">
        <v>55</v>
      </c>
      <c r="B29" s="117"/>
      <c r="C29" s="117"/>
      <c r="D29" s="117"/>
      <c r="E29" s="117"/>
      <c r="F29" s="117"/>
      <c r="G29" s="118"/>
      <c r="H29" s="3">
        <v>0.28125</v>
      </c>
      <c r="I29" s="4">
        <f>H31-H29</f>
        <v>0.0625</v>
      </c>
      <c r="J29" s="60">
        <f>I29/"01:00:00"</f>
        <v>1.5</v>
      </c>
      <c r="K29" s="5">
        <f>H31+TIME(0,40,0)</f>
        <v>0.3715277777777778</v>
      </c>
      <c r="L29" s="4">
        <f>K30-K29</f>
        <v>0.062499999999999944</v>
      </c>
      <c r="M29" s="60">
        <f>L29/"01:00:00"</f>
        <v>1.4999999999999987</v>
      </c>
      <c r="N29" s="60" t="e">
        <f>#REF!/"01:00:00"</f>
        <v>#REF!</v>
      </c>
      <c r="O29" s="90">
        <f>I29+L29</f>
        <v>0.12499999999999994</v>
      </c>
      <c r="P29" s="76">
        <f>40/Q29</f>
        <v>13.33333333333334</v>
      </c>
      <c r="Q29" s="60">
        <f>O29/"01:00:00"</f>
        <v>2.9999999999999987</v>
      </c>
    </row>
    <row r="30" spans="1:17" ht="13.5">
      <c r="A30" s="119"/>
      <c r="B30" s="120"/>
      <c r="C30" s="120"/>
      <c r="D30" s="120"/>
      <c r="E30" s="120"/>
      <c r="F30" s="120"/>
      <c r="G30" s="121"/>
      <c r="H30" s="6">
        <v>0.3298611111111111</v>
      </c>
      <c r="I30" s="7">
        <f>20/J29</f>
        <v>13.333333333333334</v>
      </c>
      <c r="J30" s="61"/>
      <c r="K30" s="40">
        <v>0.43402777777777773</v>
      </c>
      <c r="L30" s="7">
        <f>20/M29</f>
        <v>13.333333333333345</v>
      </c>
      <c r="M30" s="61"/>
      <c r="N30" s="61"/>
      <c r="O30" s="91"/>
      <c r="P30" s="77"/>
      <c r="Q30" s="61"/>
    </row>
    <row r="31" spans="1:17" ht="13.5">
      <c r="A31" s="119"/>
      <c r="B31" s="120"/>
      <c r="C31" s="120"/>
      <c r="D31" s="120"/>
      <c r="E31" s="120"/>
      <c r="F31" s="120"/>
      <c r="G31" s="121"/>
      <c r="H31" s="9">
        <v>0.34375</v>
      </c>
      <c r="I31" s="88"/>
      <c r="J31" s="61"/>
      <c r="K31" s="10">
        <v>0.4548611111111111</v>
      </c>
      <c r="L31" s="88"/>
      <c r="M31" s="61"/>
      <c r="N31" s="61"/>
      <c r="O31" s="91"/>
      <c r="P31" s="77"/>
      <c r="Q31" s="61"/>
    </row>
    <row r="32" spans="1:17" ht="14.25" thickBot="1">
      <c r="A32" s="122"/>
      <c r="B32" s="123"/>
      <c r="C32" s="123"/>
      <c r="D32" s="123"/>
      <c r="E32" s="123"/>
      <c r="F32" s="123"/>
      <c r="G32" s="124"/>
      <c r="H32" s="2">
        <f>H31-H30</f>
        <v>0.013888888888888895</v>
      </c>
      <c r="I32" s="89"/>
      <c r="J32" s="62"/>
      <c r="K32" s="2">
        <f>K31-K30</f>
        <v>0.02083333333333337</v>
      </c>
      <c r="L32" s="89"/>
      <c r="M32" s="62"/>
      <c r="N32" s="62"/>
      <c r="O32" s="92"/>
      <c r="P32" s="78"/>
      <c r="Q32" s="62"/>
    </row>
    <row r="33" spans="7:9" ht="13.5">
      <c r="G33" t="s">
        <v>61</v>
      </c>
      <c r="I33" s="47">
        <v>0.027777777777777776</v>
      </c>
    </row>
  </sheetData>
  <sheetProtection/>
  <mergeCells count="110">
    <mergeCell ref="P21:P24"/>
    <mergeCell ref="Q21:Q24"/>
    <mergeCell ref="R21:R24"/>
    <mergeCell ref="C22:D23"/>
    <mergeCell ref="E22:F22"/>
    <mergeCell ref="E23:F23"/>
    <mergeCell ref="G23:G24"/>
    <mergeCell ref="I23:I24"/>
    <mergeCell ref="L23:L24"/>
    <mergeCell ref="C24:D24"/>
    <mergeCell ref="J21:J24"/>
    <mergeCell ref="M21:M24"/>
    <mergeCell ref="N21:N24"/>
    <mergeCell ref="O21:O24"/>
    <mergeCell ref="A21:A24"/>
    <mergeCell ref="B21:B24"/>
    <mergeCell ref="C21:D21"/>
    <mergeCell ref="G21:G22"/>
    <mergeCell ref="C20:D20"/>
    <mergeCell ref="E18:F18"/>
    <mergeCell ref="E19:F19"/>
    <mergeCell ref="G19:G20"/>
    <mergeCell ref="I19:I20"/>
    <mergeCell ref="G17:G18"/>
    <mergeCell ref="O17:O20"/>
    <mergeCell ref="P17:P20"/>
    <mergeCell ref="Q17:Q20"/>
    <mergeCell ref="R17:R20"/>
    <mergeCell ref="J17:J20"/>
    <mergeCell ref="M17:M20"/>
    <mergeCell ref="N17:N20"/>
    <mergeCell ref="L19:L20"/>
    <mergeCell ref="A25:G28"/>
    <mergeCell ref="A29:G32"/>
    <mergeCell ref="P29:P32"/>
    <mergeCell ref="Q29:Q32"/>
    <mergeCell ref="P25:P28"/>
    <mergeCell ref="Q25:Q28"/>
    <mergeCell ref="N25:N28"/>
    <mergeCell ref="O25:O28"/>
    <mergeCell ref="I31:I32"/>
    <mergeCell ref="L31:L32"/>
    <mergeCell ref="J29:J32"/>
    <mergeCell ref="M29:M32"/>
    <mergeCell ref="N29:N32"/>
    <mergeCell ref="O29:O32"/>
    <mergeCell ref="I27:I28"/>
    <mergeCell ref="L27:L28"/>
    <mergeCell ref="J25:J28"/>
    <mergeCell ref="M25:M28"/>
    <mergeCell ref="J9:J12"/>
    <mergeCell ref="G11:G12"/>
    <mergeCell ref="G9:G10"/>
    <mergeCell ref="E10:F10"/>
    <mergeCell ref="E11:F11"/>
    <mergeCell ref="F2:L2"/>
    <mergeCell ref="A3:O3"/>
    <mergeCell ref="A1:E2"/>
    <mergeCell ref="A4:A8"/>
    <mergeCell ref="B4:B8"/>
    <mergeCell ref="C4:D7"/>
    <mergeCell ref="G4:G7"/>
    <mergeCell ref="C8:D8"/>
    <mergeCell ref="E5:F6"/>
    <mergeCell ref="K4:L4"/>
    <mergeCell ref="O4:O6"/>
    <mergeCell ref="R9:R12"/>
    <mergeCell ref="Q9:Q12"/>
    <mergeCell ref="P9:P12"/>
    <mergeCell ref="O9:O12"/>
    <mergeCell ref="J13:J16"/>
    <mergeCell ref="L11:L12"/>
    <mergeCell ref="I11:I12"/>
    <mergeCell ref="R4:R8"/>
    <mergeCell ref="H4:I4"/>
    <mergeCell ref="P4:P6"/>
    <mergeCell ref="P7:P8"/>
    <mergeCell ref="L7:L8"/>
    <mergeCell ref="O7:O8"/>
    <mergeCell ref="I7:I8"/>
    <mergeCell ref="P3:R3"/>
    <mergeCell ref="C13:D13"/>
    <mergeCell ref="C14:D15"/>
    <mergeCell ref="C9:D9"/>
    <mergeCell ref="C10:D11"/>
    <mergeCell ref="M13:M16"/>
    <mergeCell ref="C16:D16"/>
    <mergeCell ref="G13:G14"/>
    <mergeCell ref="P13:P16"/>
    <mergeCell ref="Q13:Q16"/>
    <mergeCell ref="M9:M12"/>
    <mergeCell ref="N9:N12"/>
    <mergeCell ref="B9:B12"/>
    <mergeCell ref="R13:R16"/>
    <mergeCell ref="N13:N16"/>
    <mergeCell ref="O13:O16"/>
    <mergeCell ref="B13:B16"/>
    <mergeCell ref="G15:G16"/>
    <mergeCell ref="I15:I16"/>
    <mergeCell ref="L15:L16"/>
    <mergeCell ref="E7:F7"/>
    <mergeCell ref="A17:A20"/>
    <mergeCell ref="E14:F14"/>
    <mergeCell ref="E15:F15"/>
    <mergeCell ref="A9:A12"/>
    <mergeCell ref="C12:D12"/>
    <mergeCell ref="A13:A16"/>
    <mergeCell ref="B17:B20"/>
    <mergeCell ref="C17:D17"/>
    <mergeCell ref="C18:D1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96" t="s">
        <v>27</v>
      </c>
      <c r="B1" s="96"/>
      <c r="C1" s="96"/>
      <c r="D1" s="96"/>
      <c r="E1" s="96"/>
      <c r="I1" s="13"/>
      <c r="M1" s="13"/>
    </row>
    <row r="2" spans="1:22" ht="14.25">
      <c r="A2" s="96"/>
      <c r="B2" s="96"/>
      <c r="C2" s="96"/>
      <c r="D2" s="96"/>
      <c r="E2" s="96"/>
      <c r="F2" s="130" t="s">
        <v>206</v>
      </c>
      <c r="G2" s="130"/>
      <c r="H2" s="130"/>
      <c r="I2" s="130"/>
      <c r="J2" s="130"/>
      <c r="K2" s="130"/>
      <c r="L2" s="130"/>
      <c r="M2" s="130"/>
      <c r="N2" s="16" t="s">
        <v>224</v>
      </c>
      <c r="O2" s="36"/>
      <c r="Q2" s="36"/>
      <c r="R2" s="36"/>
      <c r="S2" s="36"/>
      <c r="T2" s="36"/>
      <c r="U2" s="36"/>
      <c r="V2" s="14"/>
    </row>
    <row r="3" spans="1:16" ht="14.25">
      <c r="A3" s="154" t="s">
        <v>193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N4" s="155" t="s">
        <v>97</v>
      </c>
      <c r="O4" s="155"/>
      <c r="P4" s="155"/>
    </row>
    <row r="5" spans="1:16" ht="13.5" customHeight="1">
      <c r="A5" s="79" t="s">
        <v>66</v>
      </c>
      <c r="B5" s="100" t="s">
        <v>7</v>
      </c>
      <c r="C5" s="133" t="s">
        <v>1</v>
      </c>
      <c r="D5" s="134"/>
      <c r="E5" s="41" t="s">
        <v>62</v>
      </c>
      <c r="F5" s="42" t="s">
        <v>63</v>
      </c>
      <c r="G5" s="85" t="s">
        <v>3</v>
      </c>
      <c r="H5" s="18"/>
      <c r="I5" s="105" t="s">
        <v>23</v>
      </c>
      <c r="J5" s="106"/>
      <c r="K5" s="19"/>
      <c r="L5" s="20"/>
      <c r="M5" s="150" t="s">
        <v>4</v>
      </c>
      <c r="N5" s="109" t="s">
        <v>5</v>
      </c>
      <c r="O5" s="21"/>
      <c r="P5" s="109" t="s">
        <v>6</v>
      </c>
    </row>
    <row r="6" spans="1:16" s="14" customFormat="1" ht="14.25" customHeight="1">
      <c r="A6" s="80"/>
      <c r="B6" s="101"/>
      <c r="C6" s="65"/>
      <c r="D6" s="66"/>
      <c r="E6" s="103" t="s">
        <v>2</v>
      </c>
      <c r="F6" s="104"/>
      <c r="G6" s="64"/>
      <c r="H6" s="24"/>
      <c r="I6" s="22" t="s">
        <v>24</v>
      </c>
      <c r="J6" s="23" t="s">
        <v>12</v>
      </c>
      <c r="K6" s="24"/>
      <c r="L6" s="25"/>
      <c r="M6" s="151"/>
      <c r="N6" s="110"/>
      <c r="O6" s="26"/>
      <c r="P6" s="110"/>
    </row>
    <row r="7" spans="1:16" s="14" customFormat="1" ht="13.5">
      <c r="A7" s="80"/>
      <c r="B7" s="101"/>
      <c r="C7" s="65"/>
      <c r="D7" s="66"/>
      <c r="E7" s="103"/>
      <c r="F7" s="104"/>
      <c r="G7" s="64"/>
      <c r="H7" s="24"/>
      <c r="I7" s="22" t="s">
        <v>17</v>
      </c>
      <c r="J7" s="23" t="s">
        <v>13</v>
      </c>
      <c r="K7" s="24"/>
      <c r="L7" s="25"/>
      <c r="M7" s="151"/>
      <c r="N7" s="110"/>
      <c r="O7" s="26"/>
      <c r="P7" s="110"/>
    </row>
    <row r="8" spans="1:16" s="14" customFormat="1" ht="13.5">
      <c r="A8" s="80"/>
      <c r="B8" s="101"/>
      <c r="C8" s="65"/>
      <c r="D8" s="66"/>
      <c r="E8" s="103" t="s">
        <v>45</v>
      </c>
      <c r="F8" s="104"/>
      <c r="G8" s="64"/>
      <c r="H8" s="28"/>
      <c r="I8" s="27" t="s">
        <v>10</v>
      </c>
      <c r="J8" s="107" t="s">
        <v>14</v>
      </c>
      <c r="K8" s="28"/>
      <c r="L8" s="33"/>
      <c r="M8" s="152"/>
      <c r="N8" s="111"/>
      <c r="O8" s="29"/>
      <c r="P8" s="111"/>
    </row>
    <row r="9" spans="1:16" s="14" customFormat="1" ht="14.25" thickBot="1">
      <c r="A9" s="81"/>
      <c r="B9" s="102"/>
      <c r="C9" s="70" t="s">
        <v>44</v>
      </c>
      <c r="D9" s="71"/>
      <c r="E9" s="37" t="s">
        <v>58</v>
      </c>
      <c r="F9" s="38" t="s">
        <v>59</v>
      </c>
      <c r="G9" s="43" t="s">
        <v>60</v>
      </c>
      <c r="H9" s="30"/>
      <c r="I9" s="1" t="s">
        <v>11</v>
      </c>
      <c r="J9" s="108"/>
      <c r="K9" s="30"/>
      <c r="L9" s="31"/>
      <c r="M9" s="153"/>
      <c r="N9" s="112"/>
      <c r="O9" s="32"/>
      <c r="P9" s="112"/>
    </row>
    <row r="10" spans="1:16" s="14" customFormat="1" ht="13.5">
      <c r="A10" s="79">
        <v>1</v>
      </c>
      <c r="B10" s="82">
        <v>112</v>
      </c>
      <c r="C10" s="68">
        <v>27767</v>
      </c>
      <c r="D10" s="69"/>
      <c r="E10" s="45">
        <v>52924</v>
      </c>
      <c r="F10" s="42" t="s">
        <v>144</v>
      </c>
      <c r="G10" s="57" t="s">
        <v>75</v>
      </c>
      <c r="H10" s="13"/>
      <c r="I10" s="5">
        <v>0.28125</v>
      </c>
      <c r="J10" s="4">
        <f>I11-I10</f>
        <v>0.0942824074074074</v>
      </c>
      <c r="K10" s="59">
        <f>J10/"01:00:00"</f>
        <v>2.2627777777777776</v>
      </c>
      <c r="L10" s="59" t="e">
        <f>#REF!/"01:00:00"</f>
        <v>#REF!</v>
      </c>
      <c r="M10" s="144">
        <f>J10</f>
        <v>0.0942824074074074</v>
      </c>
      <c r="N10" s="147">
        <f>20/O10</f>
        <v>8.838693837466241</v>
      </c>
      <c r="O10" s="59">
        <f>M10/"01:00:00"</f>
        <v>2.2627777777777776</v>
      </c>
      <c r="P10" s="141" t="s">
        <v>225</v>
      </c>
    </row>
    <row r="11" spans="1:16" s="14" customFormat="1" ht="13.5">
      <c r="A11" s="80"/>
      <c r="B11" s="83"/>
      <c r="C11" s="65" t="s">
        <v>145</v>
      </c>
      <c r="D11" s="66"/>
      <c r="E11" s="65" t="s">
        <v>146</v>
      </c>
      <c r="F11" s="66"/>
      <c r="G11" s="58"/>
      <c r="H11" s="13"/>
      <c r="I11" s="8">
        <v>0.3755324074074074</v>
      </c>
      <c r="J11" s="7">
        <f>20/K10</f>
        <v>8.838693837466241</v>
      </c>
      <c r="K11" s="53"/>
      <c r="L11" s="53"/>
      <c r="M11" s="145"/>
      <c r="N11" s="148"/>
      <c r="O11" s="53"/>
      <c r="P11" s="142"/>
    </row>
    <row r="12" spans="1:16" s="14" customFormat="1" ht="13.5">
      <c r="A12" s="80"/>
      <c r="B12" s="83"/>
      <c r="C12" s="65"/>
      <c r="D12" s="66"/>
      <c r="E12" s="65" t="s">
        <v>147</v>
      </c>
      <c r="F12" s="66"/>
      <c r="G12" s="58" t="s">
        <v>148</v>
      </c>
      <c r="H12" s="13"/>
      <c r="I12" s="10">
        <v>0.3847800925925926</v>
      </c>
      <c r="J12" s="55" t="s">
        <v>217</v>
      </c>
      <c r="K12" s="53"/>
      <c r="L12" s="53"/>
      <c r="M12" s="145"/>
      <c r="N12" s="148"/>
      <c r="O12" s="53"/>
      <c r="P12" s="142"/>
    </row>
    <row r="13" spans="1:16" s="14" customFormat="1" ht="14.25" thickBot="1">
      <c r="A13" s="81"/>
      <c r="B13" s="84"/>
      <c r="C13" s="70" t="s">
        <v>149</v>
      </c>
      <c r="D13" s="71"/>
      <c r="E13" s="37" t="s">
        <v>150</v>
      </c>
      <c r="F13" s="38">
        <v>2002</v>
      </c>
      <c r="G13" s="43"/>
      <c r="H13" s="13"/>
      <c r="I13" s="2">
        <f>I12-I11</f>
        <v>0.009247685185185206</v>
      </c>
      <c r="J13" s="56"/>
      <c r="K13" s="54"/>
      <c r="L13" s="54"/>
      <c r="M13" s="146"/>
      <c r="N13" s="149"/>
      <c r="O13" s="54"/>
      <c r="P13" s="143"/>
    </row>
    <row r="14" spans="1:16" s="14" customFormat="1" ht="13.5">
      <c r="A14" s="79">
        <v>1</v>
      </c>
      <c r="B14" s="82">
        <v>113</v>
      </c>
      <c r="C14" s="133" t="s">
        <v>85</v>
      </c>
      <c r="D14" s="134"/>
      <c r="E14" s="46">
        <v>55089</v>
      </c>
      <c r="F14" s="44" t="s">
        <v>86</v>
      </c>
      <c r="G14" s="85" t="s">
        <v>75</v>
      </c>
      <c r="H14" s="13"/>
      <c r="I14" s="5">
        <v>0.28125</v>
      </c>
      <c r="J14" s="4">
        <f>I15-I14</f>
        <v>0.09429398148148144</v>
      </c>
      <c r="K14" s="60">
        <f>J14/"01:00:00"</f>
        <v>2.2630555555555545</v>
      </c>
      <c r="L14" s="60" t="e">
        <f>#REF!/"01:00:00"</f>
        <v>#REF!</v>
      </c>
      <c r="M14" s="90">
        <f>J14</f>
        <v>0.09429398148148144</v>
      </c>
      <c r="N14" s="76">
        <f>20/O14</f>
        <v>8.837608935804594</v>
      </c>
      <c r="O14" s="60">
        <f>M14/"01:00:00"</f>
        <v>2.2630555555555545</v>
      </c>
      <c r="P14" s="63" t="s">
        <v>225</v>
      </c>
    </row>
    <row r="15" spans="1:16" s="14" customFormat="1" ht="13.5">
      <c r="A15" s="80"/>
      <c r="B15" s="83"/>
      <c r="C15" s="65"/>
      <c r="D15" s="66"/>
      <c r="E15" s="65" t="s">
        <v>87</v>
      </c>
      <c r="F15" s="66"/>
      <c r="G15" s="64"/>
      <c r="H15" s="13"/>
      <c r="I15" s="8">
        <v>0.37554398148148144</v>
      </c>
      <c r="J15" s="7">
        <f>20/K14</f>
        <v>8.837608935804594</v>
      </c>
      <c r="K15" s="61"/>
      <c r="L15" s="61"/>
      <c r="M15" s="91"/>
      <c r="N15" s="77"/>
      <c r="O15" s="61"/>
      <c r="P15" s="86"/>
    </row>
    <row r="16" spans="1:16" s="14" customFormat="1" ht="13.5">
      <c r="A16" s="80"/>
      <c r="B16" s="83"/>
      <c r="C16" s="65"/>
      <c r="D16" s="66"/>
      <c r="E16" s="65" t="s">
        <v>88</v>
      </c>
      <c r="F16" s="66"/>
      <c r="G16" s="64" t="s">
        <v>77</v>
      </c>
      <c r="H16" s="13"/>
      <c r="I16" s="10">
        <v>0.3847222222222222</v>
      </c>
      <c r="J16" s="88" t="s">
        <v>220</v>
      </c>
      <c r="K16" s="61"/>
      <c r="L16" s="61"/>
      <c r="M16" s="91"/>
      <c r="N16" s="77"/>
      <c r="O16" s="61"/>
      <c r="P16" s="86"/>
    </row>
    <row r="17" spans="1:16" s="14" customFormat="1" ht="14.25" thickBot="1">
      <c r="A17" s="81"/>
      <c r="B17" s="84"/>
      <c r="C17" s="70" t="s">
        <v>89</v>
      </c>
      <c r="D17" s="71"/>
      <c r="E17" s="50" t="s">
        <v>30</v>
      </c>
      <c r="F17" s="51">
        <v>2004</v>
      </c>
      <c r="G17" s="67"/>
      <c r="H17" s="13"/>
      <c r="I17" s="2">
        <f>I16-I15</f>
        <v>0.00917824074074075</v>
      </c>
      <c r="J17" s="89"/>
      <c r="K17" s="62"/>
      <c r="L17" s="62"/>
      <c r="M17" s="92"/>
      <c r="N17" s="78"/>
      <c r="O17" s="62"/>
      <c r="P17" s="87"/>
    </row>
    <row r="18" spans="1:16" s="14" customFormat="1" ht="13.5">
      <c r="A18" s="79">
        <v>1</v>
      </c>
      <c r="B18" s="82">
        <v>111</v>
      </c>
      <c r="C18" s="68"/>
      <c r="D18" s="69"/>
      <c r="E18" s="46"/>
      <c r="F18" s="44" t="s">
        <v>90</v>
      </c>
      <c r="G18" s="85" t="s">
        <v>75</v>
      </c>
      <c r="H18" s="13"/>
      <c r="I18" s="5">
        <v>0.28125</v>
      </c>
      <c r="J18" s="4">
        <f>I19-I18</f>
        <v>0.09431712962962963</v>
      </c>
      <c r="K18" s="60">
        <f>J18/"01:00:00"</f>
        <v>2.263611111111111</v>
      </c>
      <c r="L18" s="60" t="e">
        <f>#REF!/"01:00:00"</f>
        <v>#REF!</v>
      </c>
      <c r="M18" s="90">
        <f>J18</f>
        <v>0.09431712962962963</v>
      </c>
      <c r="N18" s="76">
        <f>20/O18</f>
        <v>8.835439931279913</v>
      </c>
      <c r="O18" s="60">
        <f>M18/"01:00:00"</f>
        <v>2.263611111111111</v>
      </c>
      <c r="P18" s="63" t="s">
        <v>225</v>
      </c>
    </row>
    <row r="19" spans="1:16" s="14" customFormat="1" ht="13.5">
      <c r="A19" s="80"/>
      <c r="B19" s="83"/>
      <c r="C19" s="65" t="s">
        <v>91</v>
      </c>
      <c r="D19" s="66"/>
      <c r="E19" s="65" t="s">
        <v>92</v>
      </c>
      <c r="F19" s="66"/>
      <c r="G19" s="64"/>
      <c r="H19" s="13"/>
      <c r="I19" s="8">
        <v>0.3755671296296296</v>
      </c>
      <c r="J19" s="7">
        <f>20/K18</f>
        <v>8.835439931279913</v>
      </c>
      <c r="K19" s="61"/>
      <c r="L19" s="61"/>
      <c r="M19" s="91"/>
      <c r="N19" s="77"/>
      <c r="O19" s="61"/>
      <c r="P19" s="86"/>
    </row>
    <row r="20" spans="1:16" s="14" customFormat="1" ht="13.5">
      <c r="A20" s="80"/>
      <c r="B20" s="83"/>
      <c r="C20" s="65"/>
      <c r="D20" s="66"/>
      <c r="E20" s="65" t="s">
        <v>93</v>
      </c>
      <c r="F20" s="66"/>
      <c r="G20" s="64" t="s">
        <v>94</v>
      </c>
      <c r="H20" s="13"/>
      <c r="I20" s="10">
        <v>0.38340277777777776</v>
      </c>
      <c r="J20" s="88" t="s">
        <v>219</v>
      </c>
      <c r="K20" s="61"/>
      <c r="L20" s="61"/>
      <c r="M20" s="91"/>
      <c r="N20" s="77"/>
      <c r="O20" s="61"/>
      <c r="P20" s="86"/>
    </row>
    <row r="21" spans="1:16" s="14" customFormat="1" ht="14.25" thickBot="1">
      <c r="A21" s="81"/>
      <c r="B21" s="84"/>
      <c r="C21" s="70" t="s">
        <v>95</v>
      </c>
      <c r="D21" s="71"/>
      <c r="E21" s="37" t="s">
        <v>74</v>
      </c>
      <c r="F21" s="38">
        <v>1996</v>
      </c>
      <c r="G21" s="67"/>
      <c r="H21" s="13"/>
      <c r="I21" s="2">
        <f>I20-I19</f>
        <v>0.007835648148148133</v>
      </c>
      <c r="J21" s="89"/>
      <c r="K21" s="62"/>
      <c r="L21" s="62"/>
      <c r="M21" s="92"/>
      <c r="N21" s="78"/>
      <c r="O21" s="62"/>
      <c r="P21" s="87"/>
    </row>
    <row r="22" spans="1:16" ht="13.5">
      <c r="A22" s="116" t="s">
        <v>49</v>
      </c>
      <c r="B22" s="117"/>
      <c r="C22" s="117"/>
      <c r="D22" s="117"/>
      <c r="E22" s="117"/>
      <c r="F22" s="117"/>
      <c r="G22" s="118"/>
      <c r="I22" s="5">
        <v>0.28125</v>
      </c>
      <c r="J22" s="4">
        <f>I23-I22</f>
        <v>0.125</v>
      </c>
      <c r="K22" s="60">
        <f>J22/"01:00:00"</f>
        <v>3</v>
      </c>
      <c r="L22" s="60" t="e">
        <f>#REF!/"01:00:00"</f>
        <v>#REF!</v>
      </c>
      <c r="M22" s="90">
        <f>J22</f>
        <v>0.125</v>
      </c>
      <c r="N22" s="76">
        <f>20/O22</f>
        <v>6.666666666666667</v>
      </c>
      <c r="O22" s="125">
        <f>M22/"01:00:00"</f>
        <v>3</v>
      </c>
      <c r="P22" s="34"/>
    </row>
    <row r="23" spans="1:16" ht="13.5">
      <c r="A23" s="119"/>
      <c r="B23" s="120"/>
      <c r="C23" s="120"/>
      <c r="D23" s="120"/>
      <c r="E23" s="120"/>
      <c r="F23" s="120"/>
      <c r="G23" s="121"/>
      <c r="I23" s="40">
        <v>0.40625</v>
      </c>
      <c r="J23" s="7">
        <f>20/K22</f>
        <v>6.666666666666667</v>
      </c>
      <c r="K23" s="61"/>
      <c r="L23" s="61"/>
      <c r="M23" s="91"/>
      <c r="N23" s="77"/>
      <c r="O23" s="126"/>
      <c r="P23" s="34"/>
    </row>
    <row r="24" spans="1:16" ht="13.5">
      <c r="A24" s="119"/>
      <c r="B24" s="120"/>
      <c r="C24" s="120"/>
      <c r="D24" s="120"/>
      <c r="E24" s="120"/>
      <c r="F24" s="120"/>
      <c r="G24" s="121"/>
      <c r="I24" s="10">
        <v>0.4270833333333333</v>
      </c>
      <c r="J24" s="128" t="s">
        <v>56</v>
      </c>
      <c r="K24" s="61"/>
      <c r="L24" s="61"/>
      <c r="M24" s="91"/>
      <c r="N24" s="77"/>
      <c r="O24" s="126"/>
      <c r="P24" s="34"/>
    </row>
    <row r="25" spans="1:16" ht="14.25" thickBot="1">
      <c r="A25" s="122"/>
      <c r="B25" s="123"/>
      <c r="C25" s="123"/>
      <c r="D25" s="123"/>
      <c r="E25" s="123"/>
      <c r="F25" s="123"/>
      <c r="G25" s="124"/>
      <c r="I25" s="2">
        <f>I24-I23</f>
        <v>0.020833333333333315</v>
      </c>
      <c r="J25" s="129"/>
      <c r="K25" s="62"/>
      <c r="L25" s="62"/>
      <c r="M25" s="92"/>
      <c r="N25" s="78"/>
      <c r="O25" s="127"/>
      <c r="P25" s="34"/>
    </row>
    <row r="26" spans="1:16" ht="13.5">
      <c r="A26" s="116" t="s">
        <v>67</v>
      </c>
      <c r="B26" s="117"/>
      <c r="C26" s="117"/>
      <c r="D26" s="117"/>
      <c r="E26" s="117"/>
      <c r="F26" s="117"/>
      <c r="G26" s="118"/>
      <c r="I26" s="5">
        <v>0.28125</v>
      </c>
      <c r="J26" s="4">
        <f>I27-I26</f>
        <v>0.08333333333333331</v>
      </c>
      <c r="K26" s="60">
        <f>J26/"01:00:00"</f>
        <v>1.9999999999999996</v>
      </c>
      <c r="L26" s="60" t="e">
        <f>#REF!/"01:00:00"</f>
        <v>#REF!</v>
      </c>
      <c r="M26" s="90">
        <f>J26</f>
        <v>0.08333333333333331</v>
      </c>
      <c r="N26" s="76">
        <f>20/O26</f>
        <v>10.000000000000002</v>
      </c>
      <c r="O26" s="125">
        <f>M26/"01:00:00"</f>
        <v>1.9999999999999996</v>
      </c>
      <c r="P26" s="34"/>
    </row>
    <row r="27" spans="1:16" ht="13.5">
      <c r="A27" s="119"/>
      <c r="B27" s="120"/>
      <c r="C27" s="120"/>
      <c r="D27" s="120"/>
      <c r="E27" s="120"/>
      <c r="F27" s="120"/>
      <c r="G27" s="121"/>
      <c r="I27" s="40">
        <v>0.3645833333333333</v>
      </c>
      <c r="J27" s="7">
        <f>20/K26</f>
        <v>10.000000000000002</v>
      </c>
      <c r="K27" s="61"/>
      <c r="L27" s="61"/>
      <c r="M27" s="91"/>
      <c r="N27" s="77"/>
      <c r="O27" s="126"/>
      <c r="P27" s="34"/>
    </row>
    <row r="28" spans="1:16" ht="13.5">
      <c r="A28" s="119"/>
      <c r="B28" s="120"/>
      <c r="C28" s="120"/>
      <c r="D28" s="120"/>
      <c r="E28" s="120"/>
      <c r="F28" s="120"/>
      <c r="G28" s="121"/>
      <c r="I28" s="10">
        <v>0.3854166666666667</v>
      </c>
      <c r="J28" s="88"/>
      <c r="K28" s="61"/>
      <c r="L28" s="61"/>
      <c r="M28" s="91"/>
      <c r="N28" s="77"/>
      <c r="O28" s="126"/>
      <c r="P28" s="34"/>
    </row>
    <row r="29" spans="1:16" ht="14.25" thickBot="1">
      <c r="A29" s="122"/>
      <c r="B29" s="123"/>
      <c r="C29" s="123"/>
      <c r="D29" s="123"/>
      <c r="E29" s="123"/>
      <c r="F29" s="123"/>
      <c r="G29" s="124"/>
      <c r="I29" s="2">
        <f>I28-I27</f>
        <v>0.02083333333333337</v>
      </c>
      <c r="J29" s="89"/>
      <c r="K29" s="62"/>
      <c r="L29" s="62"/>
      <c r="M29" s="92"/>
      <c r="N29" s="78"/>
      <c r="O29" s="127"/>
      <c r="P29" s="34"/>
    </row>
  </sheetData>
  <sheetProtection/>
  <mergeCells count="71">
    <mergeCell ref="O26:O29"/>
    <mergeCell ref="J28:J29"/>
    <mergeCell ref="K26:K29"/>
    <mergeCell ref="L26:L29"/>
    <mergeCell ref="M26:M29"/>
    <mergeCell ref="N26:N29"/>
    <mergeCell ref="O22:O25"/>
    <mergeCell ref="J24:J25"/>
    <mergeCell ref="K22:K25"/>
    <mergeCell ref="L22:L25"/>
    <mergeCell ref="M22:M25"/>
    <mergeCell ref="N22:N25"/>
    <mergeCell ref="P5:P9"/>
    <mergeCell ref="N5:N9"/>
    <mergeCell ref="A3:P3"/>
    <mergeCell ref="N4:P4"/>
    <mergeCell ref="A5:A9"/>
    <mergeCell ref="B5:B9"/>
    <mergeCell ref="C5:D8"/>
    <mergeCell ref="C9:D9"/>
    <mergeCell ref="F2:M2"/>
    <mergeCell ref="A1:E2"/>
    <mergeCell ref="I5:J5"/>
    <mergeCell ref="M5:M9"/>
    <mergeCell ref="J8:J9"/>
    <mergeCell ref="G5:G8"/>
    <mergeCell ref="E6:F7"/>
    <mergeCell ref="E8:F8"/>
    <mergeCell ref="A26:G29"/>
    <mergeCell ref="A22:G25"/>
    <mergeCell ref="E12:F12"/>
    <mergeCell ref="A10:A13"/>
    <mergeCell ref="C13:D13"/>
    <mergeCell ref="A14:A17"/>
    <mergeCell ref="B14:B17"/>
    <mergeCell ref="B10:B13"/>
    <mergeCell ref="C11:D12"/>
    <mergeCell ref="C10:D10"/>
    <mergeCell ref="A18:A21"/>
    <mergeCell ref="G14:G15"/>
    <mergeCell ref="E15:F15"/>
    <mergeCell ref="E16:F16"/>
    <mergeCell ref="G16:G17"/>
    <mergeCell ref="C17:D17"/>
    <mergeCell ref="M14:M17"/>
    <mergeCell ref="K14:K17"/>
    <mergeCell ref="L14:L17"/>
    <mergeCell ref="J16:J17"/>
    <mergeCell ref="P18:P21"/>
    <mergeCell ref="C14:D16"/>
    <mergeCell ref="E11:F11"/>
    <mergeCell ref="P10:P13"/>
    <mergeCell ref="N14:N17"/>
    <mergeCell ref="O14:O17"/>
    <mergeCell ref="P14:P17"/>
    <mergeCell ref="M10:M13"/>
    <mergeCell ref="N10:N13"/>
    <mergeCell ref="L18:L21"/>
    <mergeCell ref="M18:M21"/>
    <mergeCell ref="N18:N21"/>
    <mergeCell ref="O18:O21"/>
    <mergeCell ref="B18:B21"/>
    <mergeCell ref="C18:D18"/>
    <mergeCell ref="G18:G19"/>
    <mergeCell ref="K18:K21"/>
    <mergeCell ref="C19:D20"/>
    <mergeCell ref="E19:F19"/>
    <mergeCell ref="E20:F20"/>
    <mergeCell ref="G20:G21"/>
    <mergeCell ref="J20:J21"/>
    <mergeCell ref="C21:D2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2014-03-15T06:56:39Z</cp:lastPrinted>
  <dcterms:created xsi:type="dcterms:W3CDTF">2007-07-24T02:59:00Z</dcterms:created>
  <dcterms:modified xsi:type="dcterms:W3CDTF">2014-03-16T12:05:30Z</dcterms:modified>
  <cp:category/>
  <cp:version/>
  <cp:contentType/>
  <cp:contentStatus/>
</cp:coreProperties>
</file>