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2☆120km(FEI)" sheetId="1" r:id="rId1"/>
    <sheet name="80km(JEF) " sheetId="2" r:id="rId2"/>
    <sheet name="60km" sheetId="3" r:id="rId3"/>
    <sheet name="40km" sheetId="4" r:id="rId4"/>
    <sheet name="20km" sheetId="5" r:id="rId5"/>
  </sheets>
  <definedNames>
    <definedName name="_xlnm.Print_Area" localSheetId="0">'2☆120km(FEI)'!$A$1:$AB$52</definedName>
  </definedNames>
  <calcPr fullCalcOnLoad="1"/>
</workbook>
</file>

<file path=xl/sharedStrings.xml><?xml version="1.0" encoding="utf-8"?>
<sst xmlns="http://schemas.openxmlformats.org/spreadsheetml/2006/main" count="406" uniqueCount="237">
  <si>
    <t>出番</t>
  </si>
  <si>
    <t>選手名</t>
  </si>
  <si>
    <t>馬名</t>
  </si>
  <si>
    <t>所属</t>
  </si>
  <si>
    <t>全走行時間</t>
  </si>
  <si>
    <t>全平均時速</t>
  </si>
  <si>
    <t>結果</t>
  </si>
  <si>
    <t>FEI公認種目</t>
  </si>
  <si>
    <t>ゼッケン馬No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</si>
  <si>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</si>
  <si>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</si>
  <si>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</si>
  <si>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</si>
  <si>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</si>
  <si>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</si>
  <si>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</si>
  <si>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</si>
  <si>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</si>
  <si>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</si>
  <si>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</si>
  <si>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</si>
  <si>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</si>
  <si>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</si>
  <si>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</si>
  <si>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１Leg２０ｋｍ</t>
  </si>
  <si>
    <t>Start T</t>
  </si>
  <si>
    <t>JEF公認種目</t>
  </si>
  <si>
    <t>６０ｋｍトレーニングライド</t>
  </si>
  <si>
    <t>４０ｋｍトレーニングライド</t>
  </si>
  <si>
    <t>２０ｋｍトレーニングライド</t>
  </si>
  <si>
    <t>ｱﾗﾋﾞｱﾝHR</t>
  </si>
  <si>
    <t>Arabian HR</t>
  </si>
  <si>
    <t>Gelding</t>
  </si>
  <si>
    <t>Mare</t>
  </si>
  <si>
    <t>Total</t>
  </si>
  <si>
    <t>Average</t>
  </si>
  <si>
    <t>Rank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</si>
  <si>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</si>
  <si>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</si>
  <si>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</si>
  <si>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</si>
  <si>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</si>
  <si>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</si>
  <si>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</si>
  <si>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</si>
  <si>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</si>
  <si>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</si>
  <si>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</si>
  <si>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Recovery T</t>
  </si>
  <si>
    <t>１Leg２８ｋｍ</t>
  </si>
  <si>
    <t>２Leg２８ｋｍ</t>
  </si>
  <si>
    <t>平均時速１０．９km/h、制限時間５時間３０分：ノービス最速タイム(参考)</t>
  </si>
  <si>
    <t>平均時速６．７km/h、制限時間３時間：最低タイム(参考)</t>
  </si>
  <si>
    <t>３Leg２４ｋｍ</t>
  </si>
  <si>
    <t>小森　洋子</t>
  </si>
  <si>
    <t>Komori Yoko</t>
  </si>
  <si>
    <t>平均時速８.９km/h(参考)</t>
  </si>
  <si>
    <t>平均時速8.6km/h、制限時間７時間：最低タイム(参考)</t>
  </si>
  <si>
    <t>平均時速８km/h、制限時間５時間：最低タイム(参考)</t>
  </si>
  <si>
    <t>平均時速１３．３km/h、制限時間３時間：最速タイム(参考)</t>
  </si>
  <si>
    <t>ＣＥＩ２☆１２０ｋｍ競技</t>
  </si>
  <si>
    <t>１Leg　２５．５ｋｍ</t>
  </si>
  <si>
    <t>２Leg　２４ｋｍ</t>
  </si>
  <si>
    <t>３Leg　２５．５ｋｍ</t>
  </si>
  <si>
    <t>４Leg　２４ｋｍ</t>
  </si>
  <si>
    <t>５Leg　２１ｋｍ</t>
  </si>
  <si>
    <t>Total</t>
  </si>
  <si>
    <t>Average</t>
  </si>
  <si>
    <t>Rank</t>
  </si>
  <si>
    <t>Finish T</t>
  </si>
  <si>
    <t>平均時速１２km/h(参考)</t>
  </si>
  <si>
    <t>Cut Off Time</t>
  </si>
  <si>
    <t>遠藤　乃理子</t>
  </si>
  <si>
    <t>Arabian HR</t>
  </si>
  <si>
    <t>Endo Noriko</t>
  </si>
  <si>
    <t>Gelding</t>
  </si>
  <si>
    <t>寺町　智華子</t>
  </si>
  <si>
    <t>Mare</t>
  </si>
  <si>
    <t>制限時間：３時間～５時間（９：５５～１１：５５)</t>
  </si>
  <si>
    <t>制限時間：２時間～３時間（８：１５～９：１５)</t>
  </si>
  <si>
    <t>ARABIAN</t>
  </si>
  <si>
    <t>Gender</t>
  </si>
  <si>
    <t>Year of Birth</t>
  </si>
  <si>
    <t>Club</t>
  </si>
  <si>
    <t>ARABIAN</t>
  </si>
  <si>
    <t>ｱﾗﾋﾞｱﾝHR</t>
  </si>
  <si>
    <t>強制休止</t>
  </si>
  <si>
    <t>制限時間：１０時間（１９：５５）</t>
  </si>
  <si>
    <t>制限時間：９時間（１７：３０）</t>
  </si>
  <si>
    <r>
      <t>M</t>
    </r>
    <r>
      <rPr>
        <sz val="11"/>
        <rFont val="ＭＳ Ｐゴシック"/>
        <family val="3"/>
      </rPr>
      <t>IX</t>
    </r>
  </si>
  <si>
    <t>JEF No</t>
  </si>
  <si>
    <t>Breed</t>
  </si>
  <si>
    <r>
      <t>D</t>
    </r>
    <r>
      <rPr>
        <sz val="11"/>
        <rFont val="ＭＳ Ｐゴシック"/>
        <family val="3"/>
      </rPr>
      <t>OSANKO</t>
    </r>
  </si>
  <si>
    <t>ｱﾗﾋﾞｱﾝHR</t>
  </si>
  <si>
    <t>ムーンライト</t>
  </si>
  <si>
    <t>WT MOONLIGHT FIRE</t>
  </si>
  <si>
    <t>制限時間：7時間（１４：５５）　　ノービス　5時間３０分～7時間（１３：２５～１４：５５）</t>
  </si>
  <si>
    <t>１Leg３０ｋｍ</t>
  </si>
  <si>
    <t>JEF No</t>
  </si>
  <si>
    <t>Breed</t>
  </si>
  <si>
    <t>石川　捷雄</t>
  </si>
  <si>
    <t>立春</t>
  </si>
  <si>
    <t>出番</t>
  </si>
  <si>
    <t>平均時速１０km/h、制限時間２時間：最速タイム(参考)</t>
  </si>
  <si>
    <t>102UU23</t>
  </si>
  <si>
    <t>花子</t>
  </si>
  <si>
    <t>HANAKO</t>
  </si>
  <si>
    <t>Mare</t>
  </si>
  <si>
    <t>2Leg３０ｋｍ</t>
  </si>
  <si>
    <t>JEF８０ｋｍ競技</t>
  </si>
  <si>
    <t>２０１３年１２月１３日(金)～１２月１４日(土)   伊豆パノラマ･ライド　＆　スター･システム・チャレンジ・カップCEI2☆</t>
  </si>
  <si>
    <t>審判長：Connie Cereech</t>
  </si>
  <si>
    <t>２０１３年１２月１３日(金)～１２月１４日(土)   伊豆パノラマ･ライド　＆　スター･システム・チャレンジ・カップCEI2☆</t>
  </si>
  <si>
    <t>２０１３年１２月１３日(金)～１２月１４日(土)   伊豆パノラマ･ライド　＆　スター･システム・チャレンジ・カップCEI2☆</t>
  </si>
  <si>
    <t>２０１３年１２月１３日(金)～１２月１４日(土)   伊豆パノラマ･ライド　＆　スター･システム・チャレンジ・カップCEI2☆</t>
  </si>
  <si>
    <t>USA10635</t>
  </si>
  <si>
    <t>バンディット</t>
  </si>
  <si>
    <t>JESTA BANDETTOBEY</t>
  </si>
  <si>
    <t>JPN40025</t>
  </si>
  <si>
    <t>アイディール</t>
  </si>
  <si>
    <t>RUSHCREEK IDEAL</t>
  </si>
  <si>
    <t>柳　順一</t>
  </si>
  <si>
    <t>Arabian HR</t>
  </si>
  <si>
    <t>Yanagi Junichi</t>
  </si>
  <si>
    <t>FEI No</t>
  </si>
  <si>
    <t>Breed</t>
  </si>
  <si>
    <t>審判長：佐々木　保</t>
  </si>
  <si>
    <t>審判長：佐々木　保</t>
  </si>
  <si>
    <t>審判長：佐々木　保</t>
  </si>
  <si>
    <t>JEF No</t>
  </si>
  <si>
    <t>Breed</t>
  </si>
  <si>
    <t>山田　満</t>
  </si>
  <si>
    <t>コリン</t>
  </si>
  <si>
    <t>KORIN</t>
  </si>
  <si>
    <t>Yamada Mitsuru</t>
  </si>
  <si>
    <t>ｶﾅﾃﾞｨｱﾝCY</t>
  </si>
  <si>
    <t>緑川　久美子</t>
  </si>
  <si>
    <t>パコⅠ</t>
  </si>
  <si>
    <t>PKO ONE</t>
  </si>
  <si>
    <t>Canadian CY</t>
  </si>
  <si>
    <t>Canadian CY</t>
  </si>
  <si>
    <t>Midorikawa Kumiko</t>
  </si>
  <si>
    <r>
      <t>D</t>
    </r>
    <r>
      <rPr>
        <sz val="11"/>
        <rFont val="ＭＳ Ｐゴシック"/>
        <family val="3"/>
      </rPr>
      <t>OSANKO</t>
    </r>
  </si>
  <si>
    <t>ｱﾗﾋﾞｱﾝHR</t>
  </si>
  <si>
    <t>大東　孝裕</t>
  </si>
  <si>
    <t>姫桜</t>
  </si>
  <si>
    <t>HIMEZAKURA</t>
  </si>
  <si>
    <t>Arabian HR</t>
  </si>
  <si>
    <t>Ohigashi Takahiro</t>
  </si>
  <si>
    <t>Mare</t>
  </si>
  <si>
    <r>
      <t>A</t>
    </r>
    <r>
      <rPr>
        <sz val="11"/>
        <rFont val="ＭＳ Ｐゴシック"/>
        <family val="3"/>
      </rPr>
      <t>RABIAN</t>
    </r>
  </si>
  <si>
    <r>
      <t>D</t>
    </r>
    <r>
      <rPr>
        <sz val="11"/>
        <rFont val="ＭＳ Ｐゴシック"/>
        <family val="3"/>
      </rPr>
      <t>OSANKO</t>
    </r>
  </si>
  <si>
    <t>中村　雅</t>
  </si>
  <si>
    <t>ブラッキー</t>
  </si>
  <si>
    <t>BLACKY</t>
  </si>
  <si>
    <t>Arabian HR</t>
  </si>
  <si>
    <t>Stallion</t>
  </si>
  <si>
    <t>MIX</t>
  </si>
  <si>
    <t>ｶﾅﾃﾞｨｱﾝCY</t>
  </si>
  <si>
    <t>郷原　清美</t>
  </si>
  <si>
    <t>流</t>
  </si>
  <si>
    <t>RYU</t>
  </si>
  <si>
    <t>Canadian CY</t>
  </si>
  <si>
    <t>Gelding</t>
  </si>
  <si>
    <t>MIX</t>
  </si>
  <si>
    <t>ｶﾅﾃﾞｨｱﾝCY</t>
  </si>
  <si>
    <t>毛利　拓生</t>
  </si>
  <si>
    <t>クロゴマ</t>
  </si>
  <si>
    <t>KUROGOMA</t>
  </si>
  <si>
    <t>岡本　明美</t>
  </si>
  <si>
    <t>RISHUN</t>
  </si>
  <si>
    <t>Arabian HR</t>
  </si>
  <si>
    <t>Okamoto Akemi</t>
  </si>
  <si>
    <t>Mare</t>
  </si>
  <si>
    <r>
      <t>D</t>
    </r>
    <r>
      <rPr>
        <sz val="11"/>
        <rFont val="ＭＳ Ｐゴシック"/>
        <family val="3"/>
      </rPr>
      <t>OSANKO</t>
    </r>
  </si>
  <si>
    <t>ｱﾗﾋﾞｱﾝHR</t>
  </si>
  <si>
    <t>トモエ</t>
  </si>
  <si>
    <t>TOMOE</t>
  </si>
  <si>
    <t>Arabian HR</t>
  </si>
  <si>
    <t>Ishikawa Katsuo</t>
  </si>
  <si>
    <r>
      <t>D</t>
    </r>
    <r>
      <rPr>
        <sz val="11"/>
        <rFont val="ＭＳ Ｐゴシック"/>
        <family val="3"/>
      </rPr>
      <t>OSANKO</t>
    </r>
  </si>
  <si>
    <t>ｱﾗﾋﾞｱﾝHR</t>
  </si>
  <si>
    <t>西垣　祐希</t>
  </si>
  <si>
    <t>チェリー</t>
  </si>
  <si>
    <t>CHERRY</t>
  </si>
  <si>
    <t>Nishigaki Yuki</t>
  </si>
  <si>
    <t>MIX</t>
  </si>
  <si>
    <t>ｶﾅﾃﾞｨｱﾝCY</t>
  </si>
  <si>
    <t>佐藤　典子</t>
  </si>
  <si>
    <t>スキッピー</t>
  </si>
  <si>
    <t>SKIPPY</t>
  </si>
  <si>
    <t>Sato Noriko</t>
  </si>
  <si>
    <r>
      <t>M</t>
    </r>
    <r>
      <rPr>
        <sz val="11"/>
        <rFont val="ＭＳ Ｐゴシック"/>
        <family val="3"/>
      </rPr>
      <t>IX</t>
    </r>
  </si>
  <si>
    <t>杉山　純子</t>
  </si>
  <si>
    <t>げんじ</t>
  </si>
  <si>
    <t>GENJI</t>
  </si>
  <si>
    <t>Sugiyama Junko</t>
  </si>
  <si>
    <t>Gelding</t>
  </si>
  <si>
    <t>MOURI TAKUO</t>
  </si>
  <si>
    <t>Glding</t>
  </si>
  <si>
    <t>Gouhara Kiyomi</t>
  </si>
  <si>
    <t>Nakamura Masashi</t>
  </si>
  <si>
    <t>Teramachi Chikako</t>
  </si>
  <si>
    <t>56/52</t>
  </si>
  <si>
    <t>60/60</t>
  </si>
  <si>
    <t>52/56</t>
  </si>
  <si>
    <t>40/44</t>
  </si>
  <si>
    <t>44/44</t>
  </si>
  <si>
    <t>48/52</t>
  </si>
  <si>
    <t>48/48</t>
  </si>
  <si>
    <t>52/52</t>
  </si>
  <si>
    <t>52/48</t>
  </si>
  <si>
    <t>52/56</t>
  </si>
  <si>
    <t>64/56</t>
  </si>
  <si>
    <t>48/44</t>
  </si>
  <si>
    <t>52/48</t>
  </si>
  <si>
    <t>56/56</t>
  </si>
  <si>
    <t>52/52</t>
  </si>
  <si>
    <t>棄権</t>
  </si>
  <si>
    <t>完走</t>
  </si>
  <si>
    <t>完走</t>
  </si>
  <si>
    <t>52/40</t>
  </si>
  <si>
    <t>56/52</t>
  </si>
  <si>
    <t>48/48</t>
  </si>
  <si>
    <t>走行途中失権</t>
  </si>
  <si>
    <t>1位</t>
  </si>
  <si>
    <t>完走率：　50　%</t>
  </si>
  <si>
    <t>NOVICE</t>
  </si>
  <si>
    <t>完走率：　100　%</t>
  </si>
  <si>
    <t>完走率：　　75　%</t>
  </si>
  <si>
    <t>完走率：100　%</t>
  </si>
  <si>
    <t>60/56</t>
  </si>
  <si>
    <t>60/52</t>
  </si>
  <si>
    <t>1位</t>
  </si>
  <si>
    <t>3位</t>
  </si>
  <si>
    <t>完走率：　　　　　100%</t>
  </si>
  <si>
    <t>2位 BC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</si>
</sst>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21" fontId="0" fillId="0" borderId="11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 shrinkToFit="1"/>
    </xf>
    <xf numFmtId="21" fontId="20" fillId="17" borderId="14" xfId="0" applyNumberFormat="1" applyFont="1" applyFill="1" applyBorder="1" applyAlignment="1">
      <alignment horizontal="right" vertical="center" shrinkToFit="1"/>
    </xf>
    <xf numFmtId="21" fontId="20" fillId="17" borderId="16" xfId="0" applyNumberFormat="1" applyFont="1" applyFill="1" applyBorder="1" applyAlignment="1">
      <alignment horizontal="righ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23" fillId="0" borderId="33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wrapText="1" shrinkToFit="1"/>
    </xf>
    <xf numFmtId="0" fontId="0" fillId="0" borderId="35" xfId="0" applyFill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46" fontId="0" fillId="0" borderId="40" xfId="0" applyNumberFormat="1" applyFill="1" applyBorder="1" applyAlignment="1">
      <alignment horizontal="center" vertical="center" shrinkToFit="1"/>
    </xf>
    <xf numFmtId="46" fontId="0" fillId="0" borderId="41" xfId="0" applyNumberFormat="1" applyFill="1" applyBorder="1" applyAlignment="1">
      <alignment horizontal="center" vertical="center" shrinkToFit="1"/>
    </xf>
    <xf numFmtId="46" fontId="0" fillId="0" borderId="42" xfId="0" applyNumberFormat="1" applyFill="1" applyBorder="1" applyAlignment="1">
      <alignment horizontal="center" vertical="center" shrinkToFit="1"/>
    </xf>
    <xf numFmtId="46" fontId="0" fillId="0" borderId="43" xfId="0" applyNumberFormat="1" applyFill="1" applyBorder="1" applyAlignment="1">
      <alignment horizontal="center" vertical="center" shrinkToFit="1"/>
    </xf>
    <xf numFmtId="46" fontId="0" fillId="0" borderId="44" xfId="0" applyNumberFormat="1" applyFill="1" applyBorder="1" applyAlignment="1">
      <alignment horizontal="center" vertical="center" shrinkToFit="1"/>
    </xf>
    <xf numFmtId="46" fontId="0" fillId="0" borderId="45" xfId="0" applyNumberFormat="1" applyFill="1" applyBorder="1" applyAlignment="1">
      <alignment horizontal="center" vertical="center" shrinkToFit="1"/>
    </xf>
    <xf numFmtId="0" fontId="20" fillId="17" borderId="46" xfId="0" applyNumberFormat="1" applyFont="1" applyFill="1" applyBorder="1" applyAlignment="1">
      <alignment horizontal="center" vertical="center" shrinkToFit="1"/>
    </xf>
    <xf numFmtId="0" fontId="20" fillId="17" borderId="47" xfId="0" applyNumberFormat="1" applyFont="1" applyFill="1" applyBorder="1" applyAlignment="1">
      <alignment horizontal="center" vertical="center" shrinkToFit="1"/>
    </xf>
    <xf numFmtId="0" fontId="0" fillId="0" borderId="46" xfId="0" applyNumberFormat="1" applyFill="1" applyBorder="1" applyAlignment="1">
      <alignment horizontal="center" vertical="center" shrinkToFit="1"/>
    </xf>
    <xf numFmtId="0" fontId="0" fillId="0" borderId="47" xfId="0" applyNumberForma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21" fontId="0" fillId="0" borderId="50" xfId="0" applyNumberFormat="1" applyFill="1" applyBorder="1" applyAlignment="1">
      <alignment horizontal="center" vertical="center" shrinkToFit="1"/>
    </xf>
    <xf numFmtId="21" fontId="0" fillId="0" borderId="51" xfId="0" applyNumberFormat="1" applyFill="1" applyBorder="1" applyAlignment="1">
      <alignment horizontal="center" vertical="center" shrinkToFit="1"/>
    </xf>
    <xf numFmtId="21" fontId="0" fillId="0" borderId="52" xfId="0" applyNumberFormat="1" applyFill="1" applyBorder="1" applyAlignment="1">
      <alignment horizontal="center" vertical="center" shrinkToFit="1"/>
    </xf>
    <xf numFmtId="176" fontId="0" fillId="0" borderId="53" xfId="0" applyNumberFormat="1" applyFill="1" applyBorder="1" applyAlignment="1">
      <alignment horizontal="center" vertical="center" shrinkToFit="1"/>
    </xf>
    <xf numFmtId="176" fontId="0" fillId="0" borderId="54" xfId="0" applyNumberFormat="1" applyFill="1" applyBorder="1" applyAlignment="1">
      <alignment horizontal="center" vertical="center" shrinkToFit="1"/>
    </xf>
    <xf numFmtId="176" fontId="0" fillId="0" borderId="47" xfId="0" applyNumberForma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 shrinkToFit="1"/>
    </xf>
    <xf numFmtId="21" fontId="0" fillId="0" borderId="63" xfId="0" applyNumberFormat="1" applyFont="1" applyFill="1" applyBorder="1" applyAlignment="1">
      <alignment horizontal="center" vertical="center" shrinkToFit="1"/>
    </xf>
    <xf numFmtId="21" fontId="0" fillId="0" borderId="64" xfId="0" applyNumberFormat="1" applyFont="1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23" fillId="0" borderId="25" xfId="0" applyFont="1" applyBorder="1" applyAlignment="1">
      <alignment vertical="center" shrinkToFit="1"/>
    </xf>
    <xf numFmtId="0" fontId="0" fillId="0" borderId="29" xfId="0" applyFill="1" applyBorder="1" applyAlignment="1">
      <alignment horizontal="right" vertical="center"/>
    </xf>
    <xf numFmtId="0" fontId="0" fillId="0" borderId="66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wrapText="1" shrinkToFit="1"/>
    </xf>
    <xf numFmtId="0" fontId="0" fillId="0" borderId="51" xfId="0" applyFill="1" applyBorder="1" applyAlignment="1">
      <alignment horizontal="center" vertical="center" wrapText="1" shrinkToFit="1"/>
    </xf>
    <xf numFmtId="0" fontId="0" fillId="0" borderId="52" xfId="0" applyFill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22" fillId="0" borderId="25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2" fillId="0" borderId="25" xfId="0" applyFont="1" applyBorder="1" applyAlignment="1">
      <alignment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right"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74</xdr:row>
      <xdr:rowOff>0</xdr:rowOff>
    </xdr:from>
    <xdr:to>
      <xdr:col>7</xdr:col>
      <xdr:colOff>390525</xdr:colOff>
      <xdr:row>74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2944475"/>
          <a:ext cx="4429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142875"/>
          <a:ext cx="44291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75" zoomScaleNormal="75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9.00390625" style="16" customWidth="1"/>
    <col min="18" max="18" width="8.875" style="13" customWidth="1"/>
    <col min="19" max="19" width="4.125" style="13" hidden="1" customWidth="1"/>
    <col min="20" max="20" width="9.00390625" style="16" customWidth="1"/>
    <col min="21" max="21" width="9.00390625" style="13" customWidth="1"/>
    <col min="22" max="22" width="8.25390625" style="13" hidden="1" customWidth="1"/>
    <col min="23" max="23" width="8.625" style="13" hidden="1" customWidth="1"/>
    <col min="24" max="24" width="3.125" style="13" hidden="1" customWidth="1"/>
    <col min="25" max="25" width="9.00390625" style="16" customWidth="1"/>
    <col min="26" max="26" width="12.625" style="13" customWidth="1"/>
    <col min="27" max="27" width="0.12890625" style="13" hidden="1" customWidth="1"/>
    <col min="28" max="28" width="12.625" style="13" customWidth="1"/>
    <col min="29" max="16384" width="9.00390625" style="13" customWidth="1"/>
  </cols>
  <sheetData>
    <row r="1" spans="1:25" ht="18.75" customHeight="1">
      <c r="A1" s="131" t="s">
        <v>60</v>
      </c>
      <c r="B1" s="131"/>
      <c r="C1" s="131"/>
      <c r="D1" s="131"/>
      <c r="E1" s="131"/>
      <c r="H1" s="13"/>
      <c r="K1" s="13"/>
      <c r="N1" s="13"/>
      <c r="Q1" s="13"/>
      <c r="T1" s="13"/>
      <c r="Y1" s="13"/>
    </row>
    <row r="2" spans="1:21" ht="18.75" customHeight="1">
      <c r="A2" s="131"/>
      <c r="B2" s="131"/>
      <c r="C2" s="131"/>
      <c r="D2" s="131"/>
      <c r="E2" s="131"/>
      <c r="F2" s="132" t="s">
        <v>7</v>
      </c>
      <c r="G2" s="132"/>
      <c r="H2" s="133" t="s">
        <v>87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T2" s="134" t="s">
        <v>235</v>
      </c>
      <c r="U2" s="134"/>
    </row>
    <row r="3" spans="1:28" ht="19.5" customHeight="1" thickBot="1">
      <c r="A3" s="121" t="s">
        <v>110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35"/>
      <c r="V3" s="35"/>
      <c r="W3" s="41"/>
      <c r="X3" s="42"/>
      <c r="Y3" s="42"/>
      <c r="Z3" s="122" t="s">
        <v>111</v>
      </c>
      <c r="AA3" s="122"/>
      <c r="AB3" s="122"/>
    </row>
    <row r="4" spans="1:28" ht="13.5">
      <c r="A4" s="123" t="s">
        <v>0</v>
      </c>
      <c r="B4" s="127" t="s">
        <v>8</v>
      </c>
      <c r="C4" s="60" t="s">
        <v>124</v>
      </c>
      <c r="D4" s="130"/>
      <c r="E4" s="49" t="s">
        <v>124</v>
      </c>
      <c r="F4" s="50" t="s">
        <v>125</v>
      </c>
      <c r="G4" s="102" t="s">
        <v>3</v>
      </c>
      <c r="H4" s="112" t="s">
        <v>61</v>
      </c>
      <c r="I4" s="113"/>
      <c r="J4" s="18"/>
      <c r="K4" s="112" t="s">
        <v>62</v>
      </c>
      <c r="L4" s="113"/>
      <c r="M4" s="18"/>
      <c r="N4" s="112" t="s">
        <v>63</v>
      </c>
      <c r="O4" s="113"/>
      <c r="P4" s="18"/>
      <c r="Q4" s="112" t="s">
        <v>64</v>
      </c>
      <c r="R4" s="113"/>
      <c r="S4" s="18"/>
      <c r="T4" s="112" t="s">
        <v>65</v>
      </c>
      <c r="U4" s="113"/>
      <c r="V4" s="18"/>
      <c r="W4" s="19"/>
      <c r="X4" s="20"/>
      <c r="Y4" s="83" t="s">
        <v>66</v>
      </c>
      <c r="Z4" s="114" t="s">
        <v>67</v>
      </c>
      <c r="AA4" s="21"/>
      <c r="AB4" s="116" t="s">
        <v>68</v>
      </c>
    </row>
    <row r="5" spans="1:28" ht="13.5">
      <c r="A5" s="124"/>
      <c r="B5" s="128"/>
      <c r="C5" s="135" t="s">
        <v>1</v>
      </c>
      <c r="D5" s="136"/>
      <c r="E5" s="135" t="s">
        <v>2</v>
      </c>
      <c r="F5" s="136"/>
      <c r="G5" s="98"/>
      <c r="H5" s="22" t="s">
        <v>37</v>
      </c>
      <c r="I5" s="23" t="s">
        <v>38</v>
      </c>
      <c r="J5" s="24"/>
      <c r="K5" s="22" t="s">
        <v>39</v>
      </c>
      <c r="L5" s="23" t="s">
        <v>38</v>
      </c>
      <c r="M5" s="24"/>
      <c r="N5" s="22" t="s">
        <v>39</v>
      </c>
      <c r="O5" s="23" t="s">
        <v>38</v>
      </c>
      <c r="P5" s="24"/>
      <c r="Q5" s="22" t="s">
        <v>39</v>
      </c>
      <c r="R5" s="23" t="s">
        <v>38</v>
      </c>
      <c r="S5" s="24"/>
      <c r="T5" s="22" t="s">
        <v>39</v>
      </c>
      <c r="U5" s="23" t="s">
        <v>38</v>
      </c>
      <c r="V5" s="24"/>
      <c r="W5" s="24"/>
      <c r="X5" s="25"/>
      <c r="Y5" s="84"/>
      <c r="Z5" s="115"/>
      <c r="AA5" s="26"/>
      <c r="AB5" s="117"/>
    </row>
    <row r="6" spans="1:28" ht="13.5">
      <c r="A6" s="124"/>
      <c r="B6" s="128"/>
      <c r="C6" s="135"/>
      <c r="D6" s="136"/>
      <c r="E6" s="135"/>
      <c r="F6" s="136"/>
      <c r="G6" s="98"/>
      <c r="H6" s="22" t="s">
        <v>40</v>
      </c>
      <c r="I6" s="23" t="s">
        <v>41</v>
      </c>
      <c r="J6" s="24"/>
      <c r="K6" s="22" t="s">
        <v>40</v>
      </c>
      <c r="L6" s="23" t="s">
        <v>41</v>
      </c>
      <c r="M6" s="24"/>
      <c r="N6" s="22" t="s">
        <v>40</v>
      </c>
      <c r="O6" s="23" t="s">
        <v>41</v>
      </c>
      <c r="P6" s="24"/>
      <c r="Q6" s="22" t="s">
        <v>40</v>
      </c>
      <c r="R6" s="23" t="s">
        <v>41</v>
      </c>
      <c r="S6" s="24"/>
      <c r="T6" s="22" t="s">
        <v>69</v>
      </c>
      <c r="U6" s="23" t="s">
        <v>41</v>
      </c>
      <c r="V6" s="24"/>
      <c r="W6" s="24"/>
      <c r="X6" s="25"/>
      <c r="Y6" s="84"/>
      <c r="Z6" s="115"/>
      <c r="AA6" s="26"/>
      <c r="AB6" s="117"/>
    </row>
    <row r="7" spans="1:28" ht="13.5">
      <c r="A7" s="125"/>
      <c r="B7" s="128"/>
      <c r="C7" s="135"/>
      <c r="D7" s="136"/>
      <c r="E7" s="135" t="s">
        <v>47</v>
      </c>
      <c r="F7" s="136"/>
      <c r="G7" s="98"/>
      <c r="H7" s="27" t="s">
        <v>42</v>
      </c>
      <c r="I7" s="110" t="s">
        <v>43</v>
      </c>
      <c r="J7" s="28"/>
      <c r="K7" s="27" t="s">
        <v>42</v>
      </c>
      <c r="L7" s="110" t="s">
        <v>43</v>
      </c>
      <c r="M7" s="28"/>
      <c r="N7" s="27" t="s">
        <v>42</v>
      </c>
      <c r="O7" s="110" t="s">
        <v>43</v>
      </c>
      <c r="P7" s="28"/>
      <c r="Q7" s="27" t="s">
        <v>42</v>
      </c>
      <c r="R7" s="110" t="s">
        <v>43</v>
      </c>
      <c r="S7" s="28"/>
      <c r="T7" s="27" t="s">
        <v>42</v>
      </c>
      <c r="U7" s="110" t="s">
        <v>43</v>
      </c>
      <c r="V7" s="28"/>
      <c r="W7" s="28"/>
      <c r="X7" s="33"/>
      <c r="Y7" s="84" t="s">
        <v>44</v>
      </c>
      <c r="Z7" s="115" t="s">
        <v>45</v>
      </c>
      <c r="AA7" s="29"/>
      <c r="AB7" s="118"/>
    </row>
    <row r="8" spans="1:28" ht="14.25" thickBot="1">
      <c r="A8" s="126"/>
      <c r="B8" s="129"/>
      <c r="C8" s="106" t="s">
        <v>46</v>
      </c>
      <c r="D8" s="107"/>
      <c r="E8" s="37" t="s">
        <v>81</v>
      </c>
      <c r="F8" s="38" t="s">
        <v>82</v>
      </c>
      <c r="G8" s="51" t="s">
        <v>83</v>
      </c>
      <c r="H8" s="1" t="s">
        <v>48</v>
      </c>
      <c r="I8" s="111"/>
      <c r="J8" s="30"/>
      <c r="K8" s="1" t="s">
        <v>48</v>
      </c>
      <c r="L8" s="111"/>
      <c r="M8" s="30"/>
      <c r="N8" s="1" t="s">
        <v>48</v>
      </c>
      <c r="O8" s="111"/>
      <c r="P8" s="30"/>
      <c r="Q8" s="1" t="s">
        <v>48</v>
      </c>
      <c r="R8" s="111"/>
      <c r="S8" s="30"/>
      <c r="T8" s="1" t="s">
        <v>48</v>
      </c>
      <c r="U8" s="111"/>
      <c r="V8" s="30"/>
      <c r="W8" s="30"/>
      <c r="X8" s="31"/>
      <c r="Y8" s="85"/>
      <c r="Z8" s="120"/>
      <c r="AA8" s="32"/>
      <c r="AB8" s="119"/>
    </row>
    <row r="9" spans="1:28" ht="13.5">
      <c r="A9" s="70">
        <v>1</v>
      </c>
      <c r="B9" s="63">
        <v>1</v>
      </c>
      <c r="C9" s="60">
        <v>10035963</v>
      </c>
      <c r="D9" s="101"/>
      <c r="E9" s="54" t="s">
        <v>115</v>
      </c>
      <c r="F9" s="50" t="s">
        <v>80</v>
      </c>
      <c r="G9" s="102" t="s">
        <v>30</v>
      </c>
      <c r="H9" s="3">
        <v>0.28125</v>
      </c>
      <c r="I9" s="12">
        <f>H11-H9</f>
        <v>0.08986111111111111</v>
      </c>
      <c r="J9" s="74">
        <f>I9/"01:00:00"</f>
        <v>2.1566666666666667</v>
      </c>
      <c r="K9" s="3">
        <f>H11+TIME(0,50,0)</f>
        <v>0.4058333333333333</v>
      </c>
      <c r="L9" s="4">
        <f>K11-K9</f>
        <v>0.0686458333333333</v>
      </c>
      <c r="M9" s="74">
        <f>L9/"01:00:00"</f>
        <v>1.647499999999999</v>
      </c>
      <c r="N9" s="45">
        <f>K11+TIME(0,40,0)</f>
        <v>0.5022569444444444</v>
      </c>
      <c r="O9" s="4">
        <f>N11-N9</f>
        <v>0.08545138888888903</v>
      </c>
      <c r="P9" s="74">
        <f>O9/"01:00:00"</f>
        <v>2.050833333333337</v>
      </c>
      <c r="Q9" s="45">
        <f>N11+TIME(0,60,0)</f>
        <v>0.629375</v>
      </c>
      <c r="R9" s="4">
        <f>Q11-Q9</f>
        <v>0.08277777777777773</v>
      </c>
      <c r="S9" s="74">
        <f>R9/"01:00:00"</f>
        <v>1.9866666666666655</v>
      </c>
      <c r="T9" s="45">
        <f>Q11+TIME(0,40,0)</f>
        <v>0.7399305555555555</v>
      </c>
      <c r="U9" s="4">
        <f>T10-T9</f>
        <v>0.07180555555555557</v>
      </c>
      <c r="V9" s="74">
        <f>U9/"01:00:00"</f>
        <v>1.7233333333333336</v>
      </c>
      <c r="W9" s="74" t="e">
        <f>#REF!/"01:00:00"</f>
        <v>#REF!</v>
      </c>
      <c r="X9" s="74" t="e">
        <f>#REF!/"01:00:00"</f>
        <v>#REF!</v>
      </c>
      <c r="Y9" s="83">
        <f>I9+L9+O9+R9+U9</f>
        <v>0.39854166666666674</v>
      </c>
      <c r="Z9" s="86">
        <f>120/AA9</f>
        <v>12.545739675901721</v>
      </c>
      <c r="AA9" s="74">
        <f>Y9/"01:00:00"</f>
        <v>9.565000000000003</v>
      </c>
      <c r="AB9" s="100" t="s">
        <v>233</v>
      </c>
    </row>
    <row r="10" spans="1:28" ht="13.5">
      <c r="A10" s="61"/>
      <c r="B10" s="64"/>
      <c r="C10" s="81" t="s">
        <v>72</v>
      </c>
      <c r="D10" s="105"/>
      <c r="E10" s="81" t="s">
        <v>116</v>
      </c>
      <c r="F10" s="82"/>
      <c r="G10" s="98"/>
      <c r="H10" s="6">
        <v>0.3673032407407408</v>
      </c>
      <c r="I10" s="7">
        <f>25.5/J9</f>
        <v>11.823802163833076</v>
      </c>
      <c r="J10" s="75"/>
      <c r="K10" s="6">
        <v>0.469837962962963</v>
      </c>
      <c r="L10" s="7">
        <f>24/M9</f>
        <v>14.567526555386959</v>
      </c>
      <c r="M10" s="75"/>
      <c r="N10" s="8">
        <v>0.5833912037037037</v>
      </c>
      <c r="O10" s="7">
        <f>25.5/P9</f>
        <v>12.433969930922368</v>
      </c>
      <c r="P10" s="75"/>
      <c r="Q10" s="8">
        <v>0.7079629629629629</v>
      </c>
      <c r="R10" s="7">
        <f>24/S9</f>
        <v>12.080536912751684</v>
      </c>
      <c r="S10" s="75"/>
      <c r="T10" s="43">
        <v>0.8117361111111111</v>
      </c>
      <c r="U10" s="7">
        <f>21/V9</f>
        <v>12.185686653771759</v>
      </c>
      <c r="V10" s="75"/>
      <c r="W10" s="75"/>
      <c r="X10" s="75"/>
      <c r="Y10" s="84"/>
      <c r="Z10" s="87"/>
      <c r="AA10" s="75"/>
      <c r="AB10" s="66"/>
    </row>
    <row r="11" spans="1:28" ht="13.5">
      <c r="A11" s="61"/>
      <c r="B11" s="64"/>
      <c r="C11" s="81"/>
      <c r="D11" s="105"/>
      <c r="E11" s="81" t="s">
        <v>117</v>
      </c>
      <c r="F11" s="82"/>
      <c r="G11" s="98" t="s">
        <v>73</v>
      </c>
      <c r="H11" s="9">
        <v>0.3711111111111111</v>
      </c>
      <c r="I11" s="79" t="s">
        <v>203</v>
      </c>
      <c r="J11" s="75"/>
      <c r="K11" s="9">
        <v>0.4744791666666666</v>
      </c>
      <c r="L11" s="79" t="s">
        <v>213</v>
      </c>
      <c r="M11" s="75"/>
      <c r="N11" s="10">
        <v>0.5877083333333334</v>
      </c>
      <c r="O11" s="79" t="s">
        <v>204</v>
      </c>
      <c r="P11" s="75"/>
      <c r="Q11" s="10">
        <v>0.7121527777777777</v>
      </c>
      <c r="R11" s="79" t="s">
        <v>231</v>
      </c>
      <c r="S11" s="75"/>
      <c r="T11" s="44">
        <v>0.817974537037037</v>
      </c>
      <c r="U11" s="79" t="s">
        <v>232</v>
      </c>
      <c r="V11" s="75"/>
      <c r="W11" s="75"/>
      <c r="X11" s="75"/>
      <c r="Y11" s="84"/>
      <c r="Z11" s="87"/>
      <c r="AA11" s="75"/>
      <c r="AB11" s="66"/>
    </row>
    <row r="12" spans="1:28" ht="14.25" thickBot="1">
      <c r="A12" s="62"/>
      <c r="B12" s="65"/>
      <c r="C12" s="68" t="s">
        <v>74</v>
      </c>
      <c r="D12" s="69"/>
      <c r="E12" s="37" t="s">
        <v>75</v>
      </c>
      <c r="F12" s="38">
        <v>1998</v>
      </c>
      <c r="G12" s="99"/>
      <c r="H12" s="2">
        <f>H11-H10</f>
        <v>0.0038078703703703365</v>
      </c>
      <c r="I12" s="80"/>
      <c r="J12" s="76"/>
      <c r="K12" s="2">
        <f>K11-K10</f>
        <v>0.0046412037037036336</v>
      </c>
      <c r="L12" s="80"/>
      <c r="M12" s="76"/>
      <c r="N12" s="2">
        <f>N11-N10</f>
        <v>0.004317129629629712</v>
      </c>
      <c r="O12" s="80"/>
      <c r="P12" s="76"/>
      <c r="Q12" s="2">
        <f>Q11-Q10</f>
        <v>0.004189814814814841</v>
      </c>
      <c r="R12" s="80"/>
      <c r="S12" s="76"/>
      <c r="T12" s="2">
        <f>T11-T10</f>
        <v>0.006238425925925939</v>
      </c>
      <c r="U12" s="80"/>
      <c r="V12" s="76"/>
      <c r="W12" s="76"/>
      <c r="X12" s="76"/>
      <c r="Y12" s="85"/>
      <c r="Z12" s="88"/>
      <c r="AA12" s="76"/>
      <c r="AB12" s="67"/>
    </row>
    <row r="13" spans="1:28" ht="13.5">
      <c r="A13" s="70">
        <v>1</v>
      </c>
      <c r="B13" s="63">
        <v>3</v>
      </c>
      <c r="C13" s="108">
        <v>10096128</v>
      </c>
      <c r="D13" s="109"/>
      <c r="E13" s="49" t="s">
        <v>104</v>
      </c>
      <c r="F13" s="50" t="s">
        <v>80</v>
      </c>
      <c r="G13" s="103" t="s">
        <v>30</v>
      </c>
      <c r="H13" s="3">
        <v>0.28125</v>
      </c>
      <c r="I13" s="12">
        <f>H15-H13</f>
        <v>0.08555555555555555</v>
      </c>
      <c r="J13" s="74">
        <f>I13/"01:00:00"</f>
        <v>2.0533333333333332</v>
      </c>
      <c r="K13" s="3">
        <f>H15+TIME(0,50,0)</f>
        <v>0.40152777777777776</v>
      </c>
      <c r="L13" s="4">
        <f>K15-K13</f>
        <v>0.07190972222222225</v>
      </c>
      <c r="M13" s="74">
        <f>L13/"01:00:00"</f>
        <v>1.725833333333334</v>
      </c>
      <c r="N13" s="45">
        <f>K15+TIME(0,40,0)</f>
        <v>0.5012152777777777</v>
      </c>
      <c r="O13" s="4">
        <f>N15-N13</f>
        <v>0.08574074074074078</v>
      </c>
      <c r="P13" s="74">
        <f>O13/"01:00:00"</f>
        <v>2.057777777777779</v>
      </c>
      <c r="Q13" s="45">
        <f>N15+TIME(0,60,0)</f>
        <v>0.6286226851851852</v>
      </c>
      <c r="R13" s="4">
        <f>Q15-Q13</f>
        <v>0.08371527777777776</v>
      </c>
      <c r="S13" s="74">
        <f>R13/"01:00:00"</f>
        <v>2.0091666666666663</v>
      </c>
      <c r="T13" s="45">
        <f>Q15+TIME(0,40,0)</f>
        <v>0.7401157407407407</v>
      </c>
      <c r="U13" s="4">
        <f>T14-T13</f>
        <v>0.07163194444444443</v>
      </c>
      <c r="V13" s="74">
        <f>U13/"01:00:00"</f>
        <v>1.7191666666666663</v>
      </c>
      <c r="W13" s="74" t="e">
        <f>#REF!/"01:00:00"</f>
        <v>#REF!</v>
      </c>
      <c r="X13" s="74" t="e">
        <f>#REF!/"01:00:00"</f>
        <v>#REF!</v>
      </c>
      <c r="Y13" s="83">
        <f>I13+L13+O13+R13+U13</f>
        <v>0.3985532407407408</v>
      </c>
      <c r="Z13" s="86">
        <f>120/AA13</f>
        <v>12.545375344852618</v>
      </c>
      <c r="AA13" s="74">
        <f>Y13/"01:00:00"</f>
        <v>9.56527777777778</v>
      </c>
      <c r="AB13" s="100" t="s">
        <v>236</v>
      </c>
    </row>
    <row r="14" spans="1:28" ht="13.5">
      <c r="A14" s="61"/>
      <c r="B14" s="64"/>
      <c r="C14" s="81" t="s">
        <v>121</v>
      </c>
      <c r="D14" s="82"/>
      <c r="E14" s="81" t="s">
        <v>105</v>
      </c>
      <c r="F14" s="82"/>
      <c r="G14" s="104"/>
      <c r="H14" s="6">
        <v>0.36346064814814816</v>
      </c>
      <c r="I14" s="7">
        <f>25.5/J13</f>
        <v>12.418831168831169</v>
      </c>
      <c r="J14" s="75"/>
      <c r="K14" s="6">
        <v>0.47001157407407407</v>
      </c>
      <c r="L14" s="7">
        <f>24/M13</f>
        <v>13.906325446644129</v>
      </c>
      <c r="M14" s="75"/>
      <c r="N14" s="8">
        <v>0.5825115740740741</v>
      </c>
      <c r="O14" s="7">
        <f>25.5/P13</f>
        <v>12.392008639308848</v>
      </c>
      <c r="P14" s="75"/>
      <c r="Q14" s="8">
        <v>0.7080208333333333</v>
      </c>
      <c r="R14" s="7">
        <f>24/S13</f>
        <v>11.94525093322273</v>
      </c>
      <c r="S14" s="75"/>
      <c r="T14" s="43">
        <v>0.8117476851851851</v>
      </c>
      <c r="U14" s="7">
        <f>21/V13</f>
        <v>12.215220552593314</v>
      </c>
      <c r="V14" s="75"/>
      <c r="W14" s="75"/>
      <c r="X14" s="75"/>
      <c r="Y14" s="84"/>
      <c r="Z14" s="87"/>
      <c r="AA14" s="75"/>
      <c r="AB14" s="66"/>
    </row>
    <row r="15" spans="1:28" ht="13.5">
      <c r="A15" s="61"/>
      <c r="B15" s="64"/>
      <c r="C15" s="81"/>
      <c r="D15" s="82"/>
      <c r="E15" s="81" t="s">
        <v>106</v>
      </c>
      <c r="F15" s="82"/>
      <c r="G15" s="104" t="s">
        <v>122</v>
      </c>
      <c r="H15" s="9">
        <v>0.36680555555555555</v>
      </c>
      <c r="I15" s="79">
        <v>56</v>
      </c>
      <c r="J15" s="75"/>
      <c r="K15" s="9">
        <v>0.4734375</v>
      </c>
      <c r="L15" s="79" t="s">
        <v>215</v>
      </c>
      <c r="M15" s="75"/>
      <c r="N15" s="10">
        <v>0.5869560185185185</v>
      </c>
      <c r="O15" s="79" t="s">
        <v>203</v>
      </c>
      <c r="P15" s="75"/>
      <c r="Q15" s="10">
        <v>0.7123379629629629</v>
      </c>
      <c r="R15" s="79" t="s">
        <v>204</v>
      </c>
      <c r="S15" s="75"/>
      <c r="T15" s="44">
        <v>0.8171064814814816</v>
      </c>
      <c r="U15" s="79" t="s">
        <v>204</v>
      </c>
      <c r="V15" s="75"/>
      <c r="W15" s="75"/>
      <c r="X15" s="75"/>
      <c r="Y15" s="84"/>
      <c r="Z15" s="87"/>
      <c r="AA15" s="75"/>
      <c r="AB15" s="66"/>
    </row>
    <row r="16" spans="1:28" ht="14.25" thickBot="1">
      <c r="A16" s="62"/>
      <c r="B16" s="65"/>
      <c r="C16" s="68" t="s">
        <v>123</v>
      </c>
      <c r="D16" s="69"/>
      <c r="E16" s="37" t="s">
        <v>107</v>
      </c>
      <c r="F16" s="38">
        <v>2003</v>
      </c>
      <c r="G16" s="104"/>
      <c r="H16" s="2">
        <f>H15-H14</f>
        <v>0.0033449074074073937</v>
      </c>
      <c r="I16" s="80"/>
      <c r="J16" s="76"/>
      <c r="K16" s="2">
        <f>K15-K14</f>
        <v>0.0034259259259259434</v>
      </c>
      <c r="L16" s="80"/>
      <c r="M16" s="76"/>
      <c r="N16" s="2">
        <f>N15-N14</f>
        <v>0.004444444444444473</v>
      </c>
      <c r="O16" s="80"/>
      <c r="P16" s="76"/>
      <c r="Q16" s="2">
        <f>Q15-Q14</f>
        <v>0.004317129629629601</v>
      </c>
      <c r="R16" s="80"/>
      <c r="S16" s="76"/>
      <c r="T16" s="2">
        <f>T15-T14</f>
        <v>0.005358796296296431</v>
      </c>
      <c r="U16" s="80"/>
      <c r="V16" s="76"/>
      <c r="W16" s="76"/>
      <c r="X16" s="76"/>
      <c r="Y16" s="85"/>
      <c r="Z16" s="88"/>
      <c r="AA16" s="76"/>
      <c r="AB16" s="67"/>
    </row>
    <row r="17" spans="1:28" ht="13.5">
      <c r="A17" s="70">
        <v>1</v>
      </c>
      <c r="B17" s="63">
        <v>2</v>
      </c>
      <c r="C17" s="60">
        <v>10092346</v>
      </c>
      <c r="D17" s="130"/>
      <c r="E17" s="54" t="s">
        <v>118</v>
      </c>
      <c r="F17" s="50" t="s">
        <v>84</v>
      </c>
      <c r="G17" s="103" t="s">
        <v>85</v>
      </c>
      <c r="H17" s="3">
        <v>0.28125</v>
      </c>
      <c r="I17" s="12">
        <f>H19-H17</f>
        <v>0.0904282407407408</v>
      </c>
      <c r="J17" s="74">
        <f>I17/"01:00:00"</f>
        <v>2.170277777777779</v>
      </c>
      <c r="K17" s="3">
        <f>H19+TIME(0,50,0)</f>
        <v>0.406400462962963</v>
      </c>
      <c r="L17" s="4">
        <f>K19-K17</f>
        <v>0.06760416666666663</v>
      </c>
      <c r="M17" s="74">
        <f>L17/"01:00:00"</f>
        <v>1.6224999999999992</v>
      </c>
      <c r="N17" s="45">
        <f>K19+TIME(0,40,0)</f>
        <v>0.5017824074074074</v>
      </c>
      <c r="O17" s="4">
        <f>N19-N17</f>
        <v>0.085474537037037</v>
      </c>
      <c r="P17" s="74">
        <f>O17/"01:00:00"</f>
        <v>2.051388888888888</v>
      </c>
      <c r="Q17" s="45">
        <f>N19+TIME(0,60,0)</f>
        <v>0.6289236111111111</v>
      </c>
      <c r="R17" s="4">
        <f>Q19-Q17</f>
        <v>0.08288194444444441</v>
      </c>
      <c r="S17" s="74">
        <f>R17/"01:00:00"</f>
        <v>1.9891666666666659</v>
      </c>
      <c r="T17" s="45">
        <f>Q19+TIME(0,40,0)</f>
        <v>0.7395833333333333</v>
      </c>
      <c r="U17" s="4">
        <f>T18-T17</f>
        <v>0.07217592592592603</v>
      </c>
      <c r="V17" s="74">
        <f>U17/"01:00:00"</f>
        <v>1.7322222222222248</v>
      </c>
      <c r="W17" s="74" t="e">
        <f>#REF!/"01:00:00"</f>
        <v>#REF!</v>
      </c>
      <c r="X17" s="74" t="e">
        <f>#REF!/"01:00:00"</f>
        <v>#REF!</v>
      </c>
      <c r="Y17" s="83">
        <f>I17+L17+O17+R17+U17</f>
        <v>0.39856481481481487</v>
      </c>
      <c r="Z17" s="86">
        <f>120/AA17</f>
        <v>12.545011034963409</v>
      </c>
      <c r="AA17" s="74">
        <f>Y17/"01:00:00"</f>
        <v>9.565555555555557</v>
      </c>
      <c r="AB17" s="100" t="s">
        <v>234</v>
      </c>
    </row>
    <row r="18" spans="1:28" ht="13.5">
      <c r="A18" s="61"/>
      <c r="B18" s="64"/>
      <c r="C18" s="81" t="s">
        <v>54</v>
      </c>
      <c r="D18" s="82"/>
      <c r="E18" s="81" t="s">
        <v>119</v>
      </c>
      <c r="F18" s="82"/>
      <c r="G18" s="104"/>
      <c r="H18" s="6">
        <v>0.36743055555555554</v>
      </c>
      <c r="I18" s="7">
        <f>25.5/J17</f>
        <v>11.749648022526552</v>
      </c>
      <c r="J18" s="75"/>
      <c r="K18" s="6">
        <v>0.47</v>
      </c>
      <c r="L18" s="7">
        <f>24/M17</f>
        <v>14.791987673343613</v>
      </c>
      <c r="M18" s="75"/>
      <c r="N18" s="8">
        <v>0.5835300925925926</v>
      </c>
      <c r="O18" s="7">
        <f>25.5/P17</f>
        <v>12.430602572782673</v>
      </c>
      <c r="P18" s="75"/>
      <c r="Q18" s="8">
        <v>0.708275462962963</v>
      </c>
      <c r="R18" s="7">
        <f>24/S17</f>
        <v>12.065354000837877</v>
      </c>
      <c r="S18" s="75"/>
      <c r="T18" s="43">
        <v>0.8117592592592593</v>
      </c>
      <c r="U18" s="7">
        <f>21/V17</f>
        <v>12.12315586914687</v>
      </c>
      <c r="V18" s="75"/>
      <c r="W18" s="75"/>
      <c r="X18" s="75"/>
      <c r="Y18" s="84"/>
      <c r="Z18" s="87"/>
      <c r="AA18" s="75"/>
      <c r="AB18" s="66"/>
    </row>
    <row r="19" spans="1:28" ht="13.5">
      <c r="A19" s="61"/>
      <c r="B19" s="64"/>
      <c r="C19" s="81"/>
      <c r="D19" s="82"/>
      <c r="E19" s="81" t="s">
        <v>120</v>
      </c>
      <c r="F19" s="82"/>
      <c r="G19" s="104" t="s">
        <v>31</v>
      </c>
      <c r="H19" s="9">
        <v>0.3716782407407408</v>
      </c>
      <c r="I19" s="79" t="s">
        <v>204</v>
      </c>
      <c r="J19" s="75"/>
      <c r="K19" s="9">
        <v>0.47400462962962964</v>
      </c>
      <c r="L19" s="79" t="s">
        <v>214</v>
      </c>
      <c r="M19" s="75"/>
      <c r="N19" s="10">
        <v>0.5872569444444444</v>
      </c>
      <c r="O19" s="79" t="s">
        <v>217</v>
      </c>
      <c r="P19" s="75"/>
      <c r="Q19" s="10">
        <v>0.7118055555555555</v>
      </c>
      <c r="R19" s="79" t="s">
        <v>203</v>
      </c>
      <c r="S19" s="75"/>
      <c r="T19" s="44">
        <v>0.8167361111111111</v>
      </c>
      <c r="U19" s="79" t="s">
        <v>204</v>
      </c>
      <c r="V19" s="75"/>
      <c r="W19" s="75"/>
      <c r="X19" s="75"/>
      <c r="Y19" s="84"/>
      <c r="Z19" s="87"/>
      <c r="AA19" s="75"/>
      <c r="AB19" s="66"/>
    </row>
    <row r="20" spans="1:28" ht="14.25" thickBot="1">
      <c r="A20" s="62"/>
      <c r="B20" s="65"/>
      <c r="C20" s="68" t="s">
        <v>55</v>
      </c>
      <c r="D20" s="69"/>
      <c r="E20" s="37" t="s">
        <v>32</v>
      </c>
      <c r="F20" s="38">
        <v>1994</v>
      </c>
      <c r="G20" s="104"/>
      <c r="H20" s="2">
        <f>H19-H18</f>
        <v>0.004247685185185257</v>
      </c>
      <c r="I20" s="80"/>
      <c r="J20" s="76"/>
      <c r="K20" s="2">
        <f>K19-K18</f>
        <v>0.0040046296296296635</v>
      </c>
      <c r="L20" s="80"/>
      <c r="M20" s="76"/>
      <c r="N20" s="2">
        <f>N19-N18</f>
        <v>0.0037268518518518423</v>
      </c>
      <c r="O20" s="80"/>
      <c r="P20" s="76"/>
      <c r="Q20" s="2">
        <f>Q19-Q18</f>
        <v>0.0035300925925925153</v>
      </c>
      <c r="R20" s="80"/>
      <c r="S20" s="76"/>
      <c r="T20" s="2">
        <f>T19-T18</f>
        <v>0.004976851851851816</v>
      </c>
      <c r="U20" s="80"/>
      <c r="V20" s="76"/>
      <c r="W20" s="76"/>
      <c r="X20" s="76"/>
      <c r="Y20" s="85"/>
      <c r="Z20" s="88"/>
      <c r="AA20" s="76"/>
      <c r="AB20" s="67"/>
    </row>
    <row r="21" spans="1:28" ht="13.5">
      <c r="A21" s="89" t="s">
        <v>70</v>
      </c>
      <c r="B21" s="90"/>
      <c r="C21" s="90"/>
      <c r="D21" s="90"/>
      <c r="E21" s="90"/>
      <c r="F21" s="90"/>
      <c r="G21" s="91"/>
      <c r="H21" s="3">
        <v>0.28125</v>
      </c>
      <c r="I21" s="12">
        <f>H23-H21</f>
        <v>0.08854166666666669</v>
      </c>
      <c r="J21" s="74">
        <f>I21/"01:00:00"</f>
        <v>2.1250000000000004</v>
      </c>
      <c r="K21" s="3">
        <f>H23+TIME(0,50,0)</f>
        <v>0.4045138888888889</v>
      </c>
      <c r="L21" s="4">
        <f>K23-K21</f>
        <v>0.08333333333333337</v>
      </c>
      <c r="M21" s="74">
        <f>L21/"01:00:00"</f>
        <v>2.000000000000001</v>
      </c>
      <c r="N21" s="45">
        <f>K23+TIME(0,40,0)</f>
        <v>0.515625</v>
      </c>
      <c r="O21" s="4">
        <f>N23-N21</f>
        <v>0.08854166666666663</v>
      </c>
      <c r="P21" s="74">
        <f>O21/"01:00:00"</f>
        <v>2.124999999999999</v>
      </c>
      <c r="Q21" s="45">
        <f>N23+TIME(0,60,0)</f>
        <v>0.6458333333333333</v>
      </c>
      <c r="R21" s="4">
        <f>Q23-Q21</f>
        <v>0.08333333333333337</v>
      </c>
      <c r="S21" s="74">
        <f>R21/"01:00:00"</f>
        <v>2.000000000000001</v>
      </c>
      <c r="T21" s="45">
        <f>Q23+TIME(0,40,0)</f>
        <v>0.7569444444444444</v>
      </c>
      <c r="U21" s="4">
        <f>T22-T21</f>
        <v>0.07291666666666674</v>
      </c>
      <c r="V21" s="74">
        <f>U21/"01:00:00"</f>
        <v>1.7500000000000018</v>
      </c>
      <c r="W21" s="74" t="e">
        <f>#REF!/"01:00:00"</f>
        <v>#REF!</v>
      </c>
      <c r="X21" s="74" t="e">
        <f>#REF!/"01:00:00"</f>
        <v>#REF!</v>
      </c>
      <c r="Y21" s="83">
        <f>I21+L21+O21+R21+U21</f>
        <v>0.4166666666666668</v>
      </c>
      <c r="Z21" s="86">
        <f>119.75/AA21</f>
        <v>11.974999999999996</v>
      </c>
      <c r="AA21" s="71">
        <f>Y21/"01:00:00"</f>
        <v>10.000000000000004</v>
      </c>
      <c r="AB21" s="46"/>
    </row>
    <row r="22" spans="1:28" ht="13.5">
      <c r="A22" s="92"/>
      <c r="B22" s="93"/>
      <c r="C22" s="93"/>
      <c r="D22" s="93"/>
      <c r="E22" s="93"/>
      <c r="F22" s="93"/>
      <c r="G22" s="94"/>
      <c r="H22" s="6">
        <v>0.35590277777777773</v>
      </c>
      <c r="I22" s="7">
        <f>25.5/J21</f>
        <v>11.999999999999998</v>
      </c>
      <c r="J22" s="75"/>
      <c r="K22" s="6">
        <v>0.4739583333333333</v>
      </c>
      <c r="L22" s="7">
        <f>24/M21</f>
        <v>11.999999999999995</v>
      </c>
      <c r="M22" s="75"/>
      <c r="N22" s="8">
        <v>0.5902777777777778</v>
      </c>
      <c r="O22" s="7">
        <f>25.5/P21</f>
        <v>12.000000000000005</v>
      </c>
      <c r="P22" s="75"/>
      <c r="Q22" s="8">
        <v>0.7152777777777778</v>
      </c>
      <c r="R22" s="7">
        <f>24/S21</f>
        <v>11.999999999999995</v>
      </c>
      <c r="S22" s="75"/>
      <c r="T22" s="47">
        <v>0.8298611111111112</v>
      </c>
      <c r="U22" s="7">
        <f>21/V21</f>
        <v>11.999999999999988</v>
      </c>
      <c r="V22" s="75"/>
      <c r="W22" s="75"/>
      <c r="X22" s="75"/>
      <c r="Y22" s="84"/>
      <c r="Z22" s="87"/>
      <c r="AA22" s="72"/>
      <c r="AB22" s="46"/>
    </row>
    <row r="23" spans="1:28" ht="13.5">
      <c r="A23" s="92"/>
      <c r="B23" s="93"/>
      <c r="C23" s="93"/>
      <c r="D23" s="93"/>
      <c r="E23" s="93"/>
      <c r="F23" s="93"/>
      <c r="G23" s="94"/>
      <c r="H23" s="9">
        <v>0.3697916666666667</v>
      </c>
      <c r="I23" s="79"/>
      <c r="J23" s="75"/>
      <c r="K23" s="9">
        <v>0.48784722222222227</v>
      </c>
      <c r="L23" s="79"/>
      <c r="M23" s="75"/>
      <c r="N23" s="10">
        <v>0.6041666666666666</v>
      </c>
      <c r="O23" s="79"/>
      <c r="P23" s="75"/>
      <c r="Q23" s="48">
        <v>0.7291666666666666</v>
      </c>
      <c r="R23" s="77" t="s">
        <v>71</v>
      </c>
      <c r="S23" s="75"/>
      <c r="T23" s="44">
        <v>0.8506944444444445</v>
      </c>
      <c r="U23" s="77" t="s">
        <v>71</v>
      </c>
      <c r="V23" s="75"/>
      <c r="W23" s="75"/>
      <c r="X23" s="75"/>
      <c r="Y23" s="84"/>
      <c r="Z23" s="87"/>
      <c r="AA23" s="72"/>
      <c r="AB23" s="46"/>
    </row>
    <row r="24" spans="1:28" ht="14.25" thickBot="1">
      <c r="A24" s="95"/>
      <c r="B24" s="96"/>
      <c r="C24" s="96"/>
      <c r="D24" s="96"/>
      <c r="E24" s="96"/>
      <c r="F24" s="96"/>
      <c r="G24" s="97"/>
      <c r="H24" s="2">
        <f>H23-H22</f>
        <v>0.01388888888888895</v>
      </c>
      <c r="I24" s="80"/>
      <c r="J24" s="76"/>
      <c r="K24" s="2">
        <f>K23-K22</f>
        <v>0.01388888888888895</v>
      </c>
      <c r="L24" s="80"/>
      <c r="M24" s="76"/>
      <c r="N24" s="2">
        <f>N23-N22</f>
        <v>0.01388888888888884</v>
      </c>
      <c r="O24" s="80"/>
      <c r="P24" s="76"/>
      <c r="Q24" s="2">
        <f>Q23-Q22</f>
        <v>0.01388888888888884</v>
      </c>
      <c r="R24" s="78"/>
      <c r="S24" s="76"/>
      <c r="T24" s="2">
        <f>T23-T22</f>
        <v>0.02083333333333337</v>
      </c>
      <c r="U24" s="78"/>
      <c r="V24" s="76"/>
      <c r="W24" s="76"/>
      <c r="X24" s="76"/>
      <c r="Y24" s="85"/>
      <c r="Z24" s="88"/>
      <c r="AA24" s="73"/>
      <c r="AB24" s="46"/>
    </row>
    <row r="25" spans="7:18" ht="13.5">
      <c r="G25" t="s">
        <v>86</v>
      </c>
      <c r="I25" s="57">
        <v>0.034722222222222224</v>
      </c>
      <c r="L25" s="57">
        <v>0.027777777777777776</v>
      </c>
      <c r="O25" s="57">
        <v>0.041666666666666664</v>
      </c>
      <c r="R25" s="57">
        <v>0.027777777777777776</v>
      </c>
    </row>
  </sheetData>
  <mergeCells count="120">
    <mergeCell ref="U19:U20"/>
    <mergeCell ref="C20:D20"/>
    <mergeCell ref="E5:F6"/>
    <mergeCell ref="E7:F7"/>
    <mergeCell ref="J17:J20"/>
    <mergeCell ref="M17:M20"/>
    <mergeCell ref="P17:P20"/>
    <mergeCell ref="S17:S20"/>
    <mergeCell ref="R19:R20"/>
    <mergeCell ref="C5:D7"/>
    <mergeCell ref="Z17:Z20"/>
    <mergeCell ref="AA17:AA20"/>
    <mergeCell ref="AB17:AB20"/>
    <mergeCell ref="C18:D19"/>
    <mergeCell ref="E18:F18"/>
    <mergeCell ref="E19:F19"/>
    <mergeCell ref="G19:G20"/>
    <mergeCell ref="I19:I20"/>
    <mergeCell ref="L19:L20"/>
    <mergeCell ref="O19:O20"/>
    <mergeCell ref="V17:V20"/>
    <mergeCell ref="W17:W20"/>
    <mergeCell ref="X17:X20"/>
    <mergeCell ref="Y17:Y20"/>
    <mergeCell ref="A17:A20"/>
    <mergeCell ref="B17:B20"/>
    <mergeCell ref="C17:D17"/>
    <mergeCell ref="G17:G18"/>
    <mergeCell ref="A1:E2"/>
    <mergeCell ref="F2:G2"/>
    <mergeCell ref="H2:R2"/>
    <mergeCell ref="T2:U2"/>
    <mergeCell ref="A3:T3"/>
    <mergeCell ref="Z3:AB3"/>
    <mergeCell ref="A4:A8"/>
    <mergeCell ref="B4:B8"/>
    <mergeCell ref="C4:D4"/>
    <mergeCell ref="G4:G7"/>
    <mergeCell ref="H4:I4"/>
    <mergeCell ref="K4:L4"/>
    <mergeCell ref="N4:O4"/>
    <mergeCell ref="Q4:R4"/>
    <mergeCell ref="T4:U4"/>
    <mergeCell ref="Y4:Y6"/>
    <mergeCell ref="Z4:Z6"/>
    <mergeCell ref="AB4:AB8"/>
    <mergeCell ref="U7:U8"/>
    <mergeCell ref="Y7:Y8"/>
    <mergeCell ref="Z7:Z8"/>
    <mergeCell ref="I7:I8"/>
    <mergeCell ref="L7:L8"/>
    <mergeCell ref="O7:O8"/>
    <mergeCell ref="R7:R8"/>
    <mergeCell ref="C8:D8"/>
    <mergeCell ref="A13:A16"/>
    <mergeCell ref="B13:B16"/>
    <mergeCell ref="C13:D13"/>
    <mergeCell ref="C14:D15"/>
    <mergeCell ref="E14:F14"/>
    <mergeCell ref="E15:F15"/>
    <mergeCell ref="C10:D11"/>
    <mergeCell ref="E10:F10"/>
    <mergeCell ref="C12:D12"/>
    <mergeCell ref="G13:G14"/>
    <mergeCell ref="J13:J16"/>
    <mergeCell ref="M13:M16"/>
    <mergeCell ref="P13:P16"/>
    <mergeCell ref="G15:G16"/>
    <mergeCell ref="I15:I16"/>
    <mergeCell ref="L15:L16"/>
    <mergeCell ref="O15:O16"/>
    <mergeCell ref="S13:S16"/>
    <mergeCell ref="V13:V16"/>
    <mergeCell ref="W13:W16"/>
    <mergeCell ref="X13:X16"/>
    <mergeCell ref="Y13:Y16"/>
    <mergeCell ref="Z13:Z16"/>
    <mergeCell ref="AA13:AA16"/>
    <mergeCell ref="AB13:AB16"/>
    <mergeCell ref="R15:R16"/>
    <mergeCell ref="U15:U16"/>
    <mergeCell ref="C16:D16"/>
    <mergeCell ref="A9:A12"/>
    <mergeCell ref="B9:B12"/>
    <mergeCell ref="C9:D9"/>
    <mergeCell ref="G9:G10"/>
    <mergeCell ref="J9:J12"/>
    <mergeCell ref="M9:M12"/>
    <mergeCell ref="P9:P12"/>
    <mergeCell ref="Z9:Z12"/>
    <mergeCell ref="AA9:AA12"/>
    <mergeCell ref="AB9:AB12"/>
    <mergeCell ref="S9:S12"/>
    <mergeCell ref="V9:V12"/>
    <mergeCell ref="W9:W12"/>
    <mergeCell ref="X9:X12"/>
    <mergeCell ref="U11:U12"/>
    <mergeCell ref="I11:I12"/>
    <mergeCell ref="Y9:Y12"/>
    <mergeCell ref="L11:L12"/>
    <mergeCell ref="O11:O12"/>
    <mergeCell ref="R11:R12"/>
    <mergeCell ref="O23:O24"/>
    <mergeCell ref="E11:F11"/>
    <mergeCell ref="Y21:Y24"/>
    <mergeCell ref="Z21:Z24"/>
    <mergeCell ref="A21:G24"/>
    <mergeCell ref="J21:J24"/>
    <mergeCell ref="M21:M24"/>
    <mergeCell ref="I23:I24"/>
    <mergeCell ref="L23:L24"/>
    <mergeCell ref="G11:G12"/>
    <mergeCell ref="AA21:AA24"/>
    <mergeCell ref="P21:P24"/>
    <mergeCell ref="S21:S24"/>
    <mergeCell ref="V21:V24"/>
    <mergeCell ref="W21:W24"/>
    <mergeCell ref="R23:R24"/>
    <mergeCell ref="U23:U24"/>
    <mergeCell ref="X21:X24"/>
  </mergeCells>
  <printOptions/>
  <pageMargins left="0.75" right="0.75" top="1" bottom="1" header="0.512" footer="0.51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="75" zoomScaleNormal="75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N14" sqref="N14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31" t="s">
        <v>109</v>
      </c>
      <c r="B1" s="131"/>
      <c r="C1" s="131"/>
      <c r="D1" s="131"/>
      <c r="E1" s="131"/>
      <c r="H1" s="13"/>
      <c r="K1" s="13"/>
      <c r="N1" s="13"/>
      <c r="U1" s="13"/>
    </row>
    <row r="2" spans="1:22" ht="18.75" customHeight="1">
      <c r="A2" s="131"/>
      <c r="B2" s="131"/>
      <c r="C2" s="131"/>
      <c r="D2" s="131"/>
      <c r="E2" s="131"/>
      <c r="F2" s="144" t="s">
        <v>26</v>
      </c>
      <c r="G2" s="144"/>
      <c r="H2" s="145" t="s">
        <v>88</v>
      </c>
      <c r="I2" s="145"/>
      <c r="J2" s="145"/>
      <c r="K2" s="145"/>
      <c r="L2" s="145"/>
      <c r="M2" s="145"/>
      <c r="N2" s="145"/>
      <c r="O2" s="145"/>
      <c r="U2" s="134" t="s">
        <v>226</v>
      </c>
      <c r="V2" s="134"/>
    </row>
    <row r="3" spans="1:24" s="17" customFormat="1" ht="18.75" customHeight="1" thickBot="1">
      <c r="A3" s="143" t="s">
        <v>112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35"/>
      <c r="R3" s="35"/>
      <c r="S3" s="35"/>
      <c r="T3" s="34"/>
      <c r="U3" s="146" t="s">
        <v>126</v>
      </c>
      <c r="V3" s="147"/>
      <c r="W3" s="147"/>
      <c r="X3" s="147"/>
    </row>
    <row r="4" spans="1:24" ht="13.5" customHeight="1">
      <c r="A4" s="70" t="s">
        <v>0</v>
      </c>
      <c r="B4" s="140" t="s">
        <v>8</v>
      </c>
      <c r="C4" s="60" t="s">
        <v>129</v>
      </c>
      <c r="D4" s="130"/>
      <c r="E4" s="49" t="s">
        <v>129</v>
      </c>
      <c r="F4" s="50" t="s">
        <v>130</v>
      </c>
      <c r="G4" s="102" t="s">
        <v>3</v>
      </c>
      <c r="H4" s="112" t="s">
        <v>49</v>
      </c>
      <c r="I4" s="113"/>
      <c r="J4" s="18"/>
      <c r="K4" s="112" t="s">
        <v>50</v>
      </c>
      <c r="L4" s="113"/>
      <c r="M4" s="18"/>
      <c r="N4" s="112" t="s">
        <v>53</v>
      </c>
      <c r="O4" s="113"/>
      <c r="P4" s="18"/>
      <c r="Q4" s="18"/>
      <c r="R4" s="18"/>
      <c r="S4" s="19"/>
      <c r="T4" s="20"/>
      <c r="U4" s="83" t="s">
        <v>34</v>
      </c>
      <c r="V4" s="114" t="s">
        <v>35</v>
      </c>
      <c r="W4" s="21"/>
      <c r="X4" s="116" t="s">
        <v>36</v>
      </c>
    </row>
    <row r="5" spans="1:24" s="14" customFormat="1" ht="14.25" customHeight="1">
      <c r="A5" s="61"/>
      <c r="B5" s="141"/>
      <c r="C5" s="135" t="s">
        <v>1</v>
      </c>
      <c r="D5" s="136"/>
      <c r="E5" s="135" t="s">
        <v>2</v>
      </c>
      <c r="F5" s="136"/>
      <c r="G5" s="98"/>
      <c r="H5" s="22" t="s">
        <v>37</v>
      </c>
      <c r="I5" s="23" t="s">
        <v>38</v>
      </c>
      <c r="J5" s="24"/>
      <c r="K5" s="22" t="s">
        <v>39</v>
      </c>
      <c r="L5" s="23" t="s">
        <v>38</v>
      </c>
      <c r="M5" s="24"/>
      <c r="N5" s="22" t="s">
        <v>39</v>
      </c>
      <c r="O5" s="23" t="s">
        <v>38</v>
      </c>
      <c r="P5" s="24"/>
      <c r="Q5" s="24"/>
      <c r="R5" s="24"/>
      <c r="S5" s="24"/>
      <c r="T5" s="25"/>
      <c r="U5" s="84"/>
      <c r="V5" s="115"/>
      <c r="W5" s="26"/>
      <c r="X5" s="117"/>
    </row>
    <row r="6" spans="1:24" s="14" customFormat="1" ht="13.5">
      <c r="A6" s="61"/>
      <c r="B6" s="141"/>
      <c r="C6" s="135"/>
      <c r="D6" s="136"/>
      <c r="E6" s="135"/>
      <c r="F6" s="136"/>
      <c r="G6" s="98"/>
      <c r="H6" s="22" t="s">
        <v>40</v>
      </c>
      <c r="I6" s="23" t="s">
        <v>41</v>
      </c>
      <c r="J6" s="24"/>
      <c r="K6" s="22" t="s">
        <v>40</v>
      </c>
      <c r="L6" s="23" t="s">
        <v>41</v>
      </c>
      <c r="M6" s="24"/>
      <c r="N6" s="22" t="s">
        <v>40</v>
      </c>
      <c r="O6" s="23" t="s">
        <v>41</v>
      </c>
      <c r="P6" s="24"/>
      <c r="Q6" s="24"/>
      <c r="R6" s="24"/>
      <c r="S6" s="24"/>
      <c r="T6" s="25"/>
      <c r="U6" s="84"/>
      <c r="V6" s="115"/>
      <c r="W6" s="26"/>
      <c r="X6" s="117"/>
    </row>
    <row r="7" spans="1:24" s="14" customFormat="1" ht="13.5">
      <c r="A7" s="61"/>
      <c r="B7" s="141"/>
      <c r="C7" s="135"/>
      <c r="D7" s="136"/>
      <c r="E7" s="135" t="s">
        <v>47</v>
      </c>
      <c r="F7" s="136"/>
      <c r="G7" s="98"/>
      <c r="H7" s="27" t="s">
        <v>42</v>
      </c>
      <c r="I7" s="110" t="s">
        <v>43</v>
      </c>
      <c r="J7" s="28"/>
      <c r="K7" s="27" t="s">
        <v>42</v>
      </c>
      <c r="L7" s="110" t="s">
        <v>43</v>
      </c>
      <c r="M7" s="28"/>
      <c r="N7" s="27" t="s">
        <v>42</v>
      </c>
      <c r="O7" s="110" t="s">
        <v>43</v>
      </c>
      <c r="P7" s="28"/>
      <c r="Q7" s="28"/>
      <c r="R7" s="28"/>
      <c r="S7" s="28"/>
      <c r="T7" s="33"/>
      <c r="U7" s="84" t="s">
        <v>44</v>
      </c>
      <c r="V7" s="115" t="s">
        <v>45</v>
      </c>
      <c r="W7" s="29"/>
      <c r="X7" s="118"/>
    </row>
    <row r="8" spans="1:24" s="14" customFormat="1" ht="14.25" thickBot="1">
      <c r="A8" s="62"/>
      <c r="B8" s="142"/>
      <c r="C8" s="68" t="s">
        <v>46</v>
      </c>
      <c r="D8" s="69"/>
      <c r="E8" s="37" t="s">
        <v>81</v>
      </c>
      <c r="F8" s="38" t="s">
        <v>82</v>
      </c>
      <c r="G8" s="51" t="s">
        <v>83</v>
      </c>
      <c r="H8" s="1" t="s">
        <v>48</v>
      </c>
      <c r="I8" s="111"/>
      <c r="J8" s="30"/>
      <c r="K8" s="1" t="s">
        <v>48</v>
      </c>
      <c r="L8" s="111"/>
      <c r="M8" s="30"/>
      <c r="N8" s="1" t="s">
        <v>48</v>
      </c>
      <c r="O8" s="111"/>
      <c r="P8" s="30"/>
      <c r="Q8" s="30"/>
      <c r="R8" s="30"/>
      <c r="S8" s="30"/>
      <c r="T8" s="31"/>
      <c r="U8" s="85"/>
      <c r="V8" s="120"/>
      <c r="W8" s="32"/>
      <c r="X8" s="119"/>
    </row>
    <row r="9" spans="1:24" s="14" customFormat="1" ht="13.5">
      <c r="A9" s="70">
        <v>1</v>
      </c>
      <c r="B9" s="63">
        <v>21</v>
      </c>
      <c r="C9" s="108">
        <v>27563</v>
      </c>
      <c r="D9" s="109"/>
      <c r="E9" s="53">
        <v>55705</v>
      </c>
      <c r="F9" s="52" t="s">
        <v>92</v>
      </c>
      <c r="G9" s="102" t="s">
        <v>93</v>
      </c>
      <c r="H9" s="11">
        <v>0.2916666666666667</v>
      </c>
      <c r="I9" s="12">
        <f>H11-H9</f>
        <v>0.08503472222222219</v>
      </c>
      <c r="J9" s="74">
        <f>I9/"01:00:00"</f>
        <v>2.0408333333333326</v>
      </c>
      <c r="K9" s="3">
        <f>H11+TIME(0,40,0)</f>
        <v>0.40447916666666667</v>
      </c>
      <c r="L9" s="4">
        <f>K11-K9</f>
        <v>0.12226851851851855</v>
      </c>
      <c r="M9" s="74">
        <f>L9/"01:00:00"</f>
        <v>2.9344444444444453</v>
      </c>
      <c r="N9" s="3">
        <f>K11+TIME(0,50,0)</f>
        <v>0.5614699074074074</v>
      </c>
      <c r="O9" s="4">
        <f>N10-N9</f>
        <v>0.1472106481481481</v>
      </c>
      <c r="P9" s="74">
        <f>O9/"01:00:00"</f>
        <v>3.5330555555555545</v>
      </c>
      <c r="Q9" s="74" t="e">
        <f>#REF!/"01:00:00"</f>
        <v>#REF!</v>
      </c>
      <c r="R9" s="74" t="e">
        <f>#REF!/"01:00:00"</f>
        <v>#REF!</v>
      </c>
      <c r="S9" s="74" t="e">
        <f>#REF!/"01:00:00"</f>
        <v>#REF!</v>
      </c>
      <c r="T9" s="74" t="e">
        <f>#REF!/"01:00:00"</f>
        <v>#REF!</v>
      </c>
      <c r="U9" s="83">
        <f>I9+L9+O9</f>
        <v>0.35451388888888885</v>
      </c>
      <c r="V9" s="86">
        <f>80/W9</f>
        <v>9.402546523016651</v>
      </c>
      <c r="W9" s="74">
        <f>U9/"01:00:00"</f>
        <v>8.508333333333333</v>
      </c>
      <c r="X9" s="137" t="s">
        <v>225</v>
      </c>
    </row>
    <row r="10" spans="1:24" s="14" customFormat="1" ht="13.5">
      <c r="A10" s="61"/>
      <c r="B10" s="64"/>
      <c r="C10" s="81" t="s">
        <v>131</v>
      </c>
      <c r="D10" s="82"/>
      <c r="E10" s="81" t="s">
        <v>132</v>
      </c>
      <c r="F10" s="82"/>
      <c r="G10" s="98"/>
      <c r="H10" s="6">
        <v>0.3715046296296296</v>
      </c>
      <c r="I10" s="7">
        <f>28/J9</f>
        <v>13.719885667619442</v>
      </c>
      <c r="J10" s="75"/>
      <c r="K10" s="6">
        <v>0.5217361111111111</v>
      </c>
      <c r="L10" s="7">
        <f>28/M9</f>
        <v>9.54184021204089</v>
      </c>
      <c r="M10" s="75"/>
      <c r="N10" s="8">
        <v>0.7086805555555555</v>
      </c>
      <c r="O10" s="7">
        <f>24/P9</f>
        <v>6.7929868700369544</v>
      </c>
      <c r="P10" s="75"/>
      <c r="Q10" s="75"/>
      <c r="R10" s="75"/>
      <c r="S10" s="75"/>
      <c r="T10" s="75"/>
      <c r="U10" s="84"/>
      <c r="V10" s="87"/>
      <c r="W10" s="75"/>
      <c r="X10" s="138"/>
    </row>
    <row r="11" spans="1:24" s="14" customFormat="1" ht="13.5">
      <c r="A11" s="61"/>
      <c r="B11" s="64"/>
      <c r="C11" s="81"/>
      <c r="D11" s="82"/>
      <c r="E11" s="81" t="s">
        <v>133</v>
      </c>
      <c r="F11" s="82"/>
      <c r="G11" s="98" t="s">
        <v>31</v>
      </c>
      <c r="H11" s="9">
        <v>0.3767013888888889</v>
      </c>
      <c r="I11" s="79" t="s">
        <v>216</v>
      </c>
      <c r="J11" s="75"/>
      <c r="K11" s="9">
        <v>0.5267476851851852</v>
      </c>
      <c r="L11" s="79" t="s">
        <v>216</v>
      </c>
      <c r="M11" s="75"/>
      <c r="N11" s="10">
        <v>0.7144560185185185</v>
      </c>
      <c r="O11" s="79" t="s">
        <v>222</v>
      </c>
      <c r="P11" s="75"/>
      <c r="Q11" s="75"/>
      <c r="R11" s="75"/>
      <c r="S11" s="75"/>
      <c r="T11" s="75"/>
      <c r="U11" s="84"/>
      <c r="V11" s="87"/>
      <c r="W11" s="75"/>
      <c r="X11" s="138"/>
    </row>
    <row r="12" spans="1:24" s="14" customFormat="1" ht="14.25" thickBot="1">
      <c r="A12" s="62"/>
      <c r="B12" s="65"/>
      <c r="C12" s="68" t="s">
        <v>134</v>
      </c>
      <c r="D12" s="69"/>
      <c r="E12" s="37" t="s">
        <v>33</v>
      </c>
      <c r="F12" s="38">
        <v>2007</v>
      </c>
      <c r="G12" s="99"/>
      <c r="H12" s="2">
        <f>H11-H10</f>
        <v>0.005196759259259276</v>
      </c>
      <c r="I12" s="80"/>
      <c r="J12" s="76"/>
      <c r="K12" s="2">
        <f>K11-K10</f>
        <v>0.005011574074074154</v>
      </c>
      <c r="L12" s="80"/>
      <c r="M12" s="76"/>
      <c r="N12" s="2">
        <f>N11-N10</f>
        <v>0.005775462962962941</v>
      </c>
      <c r="O12" s="80"/>
      <c r="P12" s="76"/>
      <c r="Q12" s="76"/>
      <c r="R12" s="76"/>
      <c r="S12" s="76"/>
      <c r="T12" s="76"/>
      <c r="U12" s="85"/>
      <c r="V12" s="88"/>
      <c r="W12" s="76"/>
      <c r="X12" s="139"/>
    </row>
    <row r="13" spans="1:24" s="14" customFormat="1" ht="13.5">
      <c r="A13" s="70">
        <v>1</v>
      </c>
      <c r="B13" s="63">
        <v>22</v>
      </c>
      <c r="C13" s="108">
        <v>28029</v>
      </c>
      <c r="D13" s="109"/>
      <c r="E13" s="56">
        <v>55464</v>
      </c>
      <c r="F13" s="58" t="s">
        <v>89</v>
      </c>
      <c r="G13" s="102" t="s">
        <v>135</v>
      </c>
      <c r="H13" s="11">
        <v>0.2916666666666667</v>
      </c>
      <c r="I13" s="12">
        <f>H15-H13</f>
        <v>0.08564814814814814</v>
      </c>
      <c r="J13" s="74">
        <f>I13/"01:00:00"</f>
        <v>2.0555555555555554</v>
      </c>
      <c r="K13" s="3">
        <f>H15+TIME(0,40,0)</f>
        <v>0.4050925925925926</v>
      </c>
      <c r="L13" s="4">
        <f>K15-K13</f>
        <v>0.15146990740740734</v>
      </c>
      <c r="M13" s="74">
        <f>L13/"01:00:00"</f>
        <v>3.6352777777777763</v>
      </c>
      <c r="N13" s="3">
        <f>K15+TIME(0,50,0)</f>
        <v>0.5912847222222222</v>
      </c>
      <c r="O13" s="4">
        <f>N14-N13</f>
        <v>-0.5912847222222222</v>
      </c>
      <c r="P13" s="74">
        <f>O13/"01:00:00"</f>
        <v>-14.190833333333332</v>
      </c>
      <c r="Q13" s="74" t="e">
        <f>#REF!/"01:00:00"</f>
        <v>#REF!</v>
      </c>
      <c r="R13" s="74" t="e">
        <f>#REF!/"01:00:00"</f>
        <v>#REF!</v>
      </c>
      <c r="S13" s="74" t="e">
        <f>#REF!/"01:00:00"</f>
        <v>#REF!</v>
      </c>
      <c r="T13" s="74" t="e">
        <f>#REF!/"01:00:00"</f>
        <v>#REF!</v>
      </c>
      <c r="U13" s="83">
        <f>I13+L13+O13</f>
        <v>-0.3541666666666667</v>
      </c>
      <c r="V13" s="86">
        <f>80/W13</f>
        <v>-9.411764705882351</v>
      </c>
      <c r="W13" s="74">
        <f>U13/"01:00:00"</f>
        <v>-8.500000000000002</v>
      </c>
      <c r="X13" s="137" t="s">
        <v>224</v>
      </c>
    </row>
    <row r="14" spans="1:24" s="14" customFormat="1" ht="13.5">
      <c r="A14" s="61"/>
      <c r="B14" s="64"/>
      <c r="C14" s="81" t="s">
        <v>136</v>
      </c>
      <c r="D14" s="82"/>
      <c r="E14" s="81" t="s">
        <v>137</v>
      </c>
      <c r="F14" s="82"/>
      <c r="G14" s="98"/>
      <c r="H14" s="6">
        <v>0.3700115740740741</v>
      </c>
      <c r="I14" s="7">
        <f>28/J13</f>
        <v>13.621621621621623</v>
      </c>
      <c r="J14" s="75"/>
      <c r="K14" s="6">
        <v>0.5522916666666667</v>
      </c>
      <c r="L14" s="7">
        <f>28/M13</f>
        <v>7.7022999923588324</v>
      </c>
      <c r="M14" s="75"/>
      <c r="N14" s="8"/>
      <c r="O14" s="7">
        <f>24/P13</f>
        <v>-1.6912326032062952</v>
      </c>
      <c r="P14" s="75"/>
      <c r="Q14" s="75"/>
      <c r="R14" s="75"/>
      <c r="S14" s="75"/>
      <c r="T14" s="75"/>
      <c r="U14" s="84"/>
      <c r="V14" s="87"/>
      <c r="W14" s="75"/>
      <c r="X14" s="138"/>
    </row>
    <row r="15" spans="1:24" s="14" customFormat="1" ht="13.5">
      <c r="A15" s="61"/>
      <c r="B15" s="64"/>
      <c r="C15" s="81"/>
      <c r="D15" s="82"/>
      <c r="E15" s="81" t="s">
        <v>138</v>
      </c>
      <c r="F15" s="82"/>
      <c r="G15" s="98" t="s">
        <v>140</v>
      </c>
      <c r="H15" s="9">
        <v>0.3773148148148148</v>
      </c>
      <c r="I15" s="79" t="s">
        <v>223</v>
      </c>
      <c r="J15" s="75"/>
      <c r="K15" s="9">
        <v>0.5565625</v>
      </c>
      <c r="L15" s="79" t="s">
        <v>216</v>
      </c>
      <c r="M15" s="75"/>
      <c r="N15" s="10"/>
      <c r="O15" s="79" t="s">
        <v>223</v>
      </c>
      <c r="P15" s="75"/>
      <c r="Q15" s="75"/>
      <c r="R15" s="75"/>
      <c r="S15" s="75"/>
      <c r="T15" s="75"/>
      <c r="U15" s="84"/>
      <c r="V15" s="87"/>
      <c r="W15" s="75"/>
      <c r="X15" s="138"/>
    </row>
    <row r="16" spans="1:24" s="14" customFormat="1" ht="14.25" thickBot="1">
      <c r="A16" s="62"/>
      <c r="B16" s="65"/>
      <c r="C16" s="68" t="s">
        <v>141</v>
      </c>
      <c r="D16" s="69"/>
      <c r="E16" s="37" t="s">
        <v>33</v>
      </c>
      <c r="F16" s="38">
        <v>2007</v>
      </c>
      <c r="G16" s="99"/>
      <c r="H16" s="2">
        <f>H15-H14</f>
        <v>0.007303240740740735</v>
      </c>
      <c r="I16" s="80"/>
      <c r="J16" s="76"/>
      <c r="K16" s="2">
        <f>K15-K14</f>
        <v>0.004270833333333224</v>
      </c>
      <c r="L16" s="80"/>
      <c r="M16" s="76"/>
      <c r="N16" s="2">
        <f>N15-N14</f>
        <v>0</v>
      </c>
      <c r="O16" s="80"/>
      <c r="P16" s="76"/>
      <c r="Q16" s="76"/>
      <c r="R16" s="76"/>
      <c r="S16" s="76"/>
      <c r="T16" s="76"/>
      <c r="U16" s="85"/>
      <c r="V16" s="88"/>
      <c r="W16" s="76"/>
      <c r="X16" s="139"/>
    </row>
    <row r="17" spans="1:24" ht="13.5">
      <c r="A17" s="89" t="s">
        <v>56</v>
      </c>
      <c r="B17" s="90"/>
      <c r="C17" s="90"/>
      <c r="D17" s="90"/>
      <c r="E17" s="90"/>
      <c r="F17" s="90"/>
      <c r="G17" s="91"/>
      <c r="H17" s="11">
        <v>0.2916666666666667</v>
      </c>
      <c r="I17" s="12">
        <f>H19-H17</f>
        <v>0.13124999999999998</v>
      </c>
      <c r="J17" s="74">
        <f>I17/"01:00:00"</f>
        <v>3.1499999999999995</v>
      </c>
      <c r="K17" s="3">
        <f>H19+TIME(0,40,0)</f>
        <v>0.45069444444444445</v>
      </c>
      <c r="L17" s="4">
        <f>K19-K17</f>
        <v>0.13125000000000003</v>
      </c>
      <c r="M17" s="74">
        <f>L17/"01:00:00"</f>
        <v>3.150000000000001</v>
      </c>
      <c r="N17" s="5">
        <f>K19+TIME(0,50,0)</f>
        <v>0.6166666666666667</v>
      </c>
      <c r="O17" s="4">
        <f>N18-N17</f>
        <v>0.11249999999999993</v>
      </c>
      <c r="P17" s="74">
        <f>O17/"01:00:00"</f>
        <v>2.6999999999999984</v>
      </c>
      <c r="Q17" s="74" t="e">
        <f>#REF!/"01:00:00"</f>
        <v>#REF!</v>
      </c>
      <c r="R17" s="74" t="e">
        <f>#REF!/"01:00:00"</f>
        <v>#REF!</v>
      </c>
      <c r="S17" s="74" t="e">
        <f>#REF!/"01:00:00"</f>
        <v>#REF!</v>
      </c>
      <c r="T17" s="74" t="e">
        <f>#REF!/"01:00:00"</f>
        <v>#REF!</v>
      </c>
      <c r="U17" s="83">
        <f>I17+L17+O17</f>
        <v>0.37499999999999994</v>
      </c>
      <c r="V17" s="86">
        <f>80/W17</f>
        <v>8.88888888888889</v>
      </c>
      <c r="W17" s="71">
        <f>U17/"01:00:00"</f>
        <v>9</v>
      </c>
      <c r="X17" s="34"/>
    </row>
    <row r="18" spans="1:24" ht="13.5">
      <c r="A18" s="92"/>
      <c r="B18" s="93"/>
      <c r="C18" s="93"/>
      <c r="D18" s="93"/>
      <c r="E18" s="93"/>
      <c r="F18" s="93"/>
      <c r="G18" s="94"/>
      <c r="H18" s="6">
        <v>0.40902777777777777</v>
      </c>
      <c r="I18" s="7">
        <f>28/J17</f>
        <v>8.888888888888891</v>
      </c>
      <c r="J18" s="75"/>
      <c r="K18" s="6">
        <v>0.5680555555555555</v>
      </c>
      <c r="L18" s="7">
        <f>28/M17</f>
        <v>8.888888888888888</v>
      </c>
      <c r="M18" s="75"/>
      <c r="N18" s="47">
        <v>0.7291666666666666</v>
      </c>
      <c r="O18" s="7">
        <f>24/P17</f>
        <v>8.888888888888895</v>
      </c>
      <c r="P18" s="75"/>
      <c r="Q18" s="75"/>
      <c r="R18" s="75"/>
      <c r="S18" s="75"/>
      <c r="T18" s="75"/>
      <c r="U18" s="84"/>
      <c r="V18" s="87"/>
      <c r="W18" s="72"/>
      <c r="X18" s="34"/>
    </row>
    <row r="19" spans="1:24" ht="13.5">
      <c r="A19" s="92"/>
      <c r="B19" s="93"/>
      <c r="C19" s="93"/>
      <c r="D19" s="93"/>
      <c r="E19" s="93"/>
      <c r="F19" s="93"/>
      <c r="G19" s="94"/>
      <c r="H19" s="9">
        <v>0.42291666666666666</v>
      </c>
      <c r="I19" s="79"/>
      <c r="J19" s="75"/>
      <c r="K19" s="9">
        <v>0.5819444444444445</v>
      </c>
      <c r="L19" s="79"/>
      <c r="M19" s="75"/>
      <c r="N19" s="10">
        <v>0.75</v>
      </c>
      <c r="O19" s="77" t="s">
        <v>71</v>
      </c>
      <c r="P19" s="75"/>
      <c r="Q19" s="75"/>
      <c r="R19" s="75"/>
      <c r="S19" s="75"/>
      <c r="T19" s="75"/>
      <c r="U19" s="84"/>
      <c r="V19" s="87"/>
      <c r="W19" s="72"/>
      <c r="X19" s="34"/>
    </row>
    <row r="20" spans="1:24" ht="14.25" thickBot="1">
      <c r="A20" s="95"/>
      <c r="B20" s="96"/>
      <c r="C20" s="96"/>
      <c r="D20" s="96"/>
      <c r="E20" s="96"/>
      <c r="F20" s="96"/>
      <c r="G20" s="97"/>
      <c r="H20" s="2">
        <f>H19-H18</f>
        <v>0.013888888888888895</v>
      </c>
      <c r="I20" s="80"/>
      <c r="J20" s="76"/>
      <c r="K20" s="2">
        <f>K19-K18</f>
        <v>0.01388888888888895</v>
      </c>
      <c r="L20" s="80"/>
      <c r="M20" s="76"/>
      <c r="N20" s="2">
        <f>N19-N18</f>
        <v>0.02083333333333337</v>
      </c>
      <c r="O20" s="78"/>
      <c r="P20" s="76"/>
      <c r="Q20" s="76"/>
      <c r="R20" s="76"/>
      <c r="S20" s="76"/>
      <c r="T20" s="76"/>
      <c r="U20" s="85"/>
      <c r="V20" s="88"/>
      <c r="W20" s="73"/>
      <c r="X20" s="34"/>
    </row>
    <row r="21" spans="7:12" ht="13.5">
      <c r="G21" t="s">
        <v>86</v>
      </c>
      <c r="I21" s="57">
        <v>0.027777777777777776</v>
      </c>
      <c r="L21" s="57">
        <v>0.034722222222222224</v>
      </c>
    </row>
  </sheetData>
  <sheetProtection/>
  <mergeCells count="85">
    <mergeCell ref="U2:V2"/>
    <mergeCell ref="A3:P3"/>
    <mergeCell ref="F2:G2"/>
    <mergeCell ref="A1:E2"/>
    <mergeCell ref="H2:O2"/>
    <mergeCell ref="U3:X3"/>
    <mergeCell ref="J13:J16"/>
    <mergeCell ref="I15:I16"/>
    <mergeCell ref="G13:G14"/>
    <mergeCell ref="E14:F14"/>
    <mergeCell ref="E15:F15"/>
    <mergeCell ref="G15:G16"/>
    <mergeCell ref="J9:J12"/>
    <mergeCell ref="I11:I12"/>
    <mergeCell ref="C10:D11"/>
    <mergeCell ref="C12:D12"/>
    <mergeCell ref="E10:F10"/>
    <mergeCell ref="E11:F11"/>
    <mergeCell ref="G9:G10"/>
    <mergeCell ref="G11:G12"/>
    <mergeCell ref="A13:A16"/>
    <mergeCell ref="B13:B16"/>
    <mergeCell ref="C13:D13"/>
    <mergeCell ref="A9:A12"/>
    <mergeCell ref="C14:D15"/>
    <mergeCell ref="C16:D16"/>
    <mergeCell ref="B9:B12"/>
    <mergeCell ref="C9:D9"/>
    <mergeCell ref="A4:A8"/>
    <mergeCell ref="C8:D8"/>
    <mergeCell ref="B4:B8"/>
    <mergeCell ref="C4:D4"/>
    <mergeCell ref="C5:D7"/>
    <mergeCell ref="H4:I4"/>
    <mergeCell ref="N4:O4"/>
    <mergeCell ref="U7:U8"/>
    <mergeCell ref="E5:F6"/>
    <mergeCell ref="K4:L4"/>
    <mergeCell ref="G4:G7"/>
    <mergeCell ref="I7:I8"/>
    <mergeCell ref="L7:L8"/>
    <mergeCell ref="O7:O8"/>
    <mergeCell ref="E7:F7"/>
    <mergeCell ref="X4:X8"/>
    <mergeCell ref="U4:U6"/>
    <mergeCell ref="V4:V6"/>
    <mergeCell ref="V7:V8"/>
    <mergeCell ref="Q13:Q16"/>
    <mergeCell ref="M13:M16"/>
    <mergeCell ref="P13:P16"/>
    <mergeCell ref="L15:L16"/>
    <mergeCell ref="M9:M12"/>
    <mergeCell ref="R13:R16"/>
    <mergeCell ref="S13:S16"/>
    <mergeCell ref="L11:L12"/>
    <mergeCell ref="O11:O12"/>
    <mergeCell ref="R9:R12"/>
    <mergeCell ref="S9:S12"/>
    <mergeCell ref="P9:P12"/>
    <mergeCell ref="Q9:Q12"/>
    <mergeCell ref="O15:O16"/>
    <mergeCell ref="W13:W16"/>
    <mergeCell ref="T13:T16"/>
    <mergeCell ref="W9:W12"/>
    <mergeCell ref="X9:X12"/>
    <mergeCell ref="T9:T12"/>
    <mergeCell ref="U9:U12"/>
    <mergeCell ref="U13:U16"/>
    <mergeCell ref="V13:V16"/>
    <mergeCell ref="V9:V12"/>
    <mergeCell ref="X13:X16"/>
    <mergeCell ref="J17:J20"/>
    <mergeCell ref="M17:M20"/>
    <mergeCell ref="P17:P20"/>
    <mergeCell ref="Q17:Q20"/>
    <mergeCell ref="A17:G20"/>
    <mergeCell ref="V17:V20"/>
    <mergeCell ref="W17:W20"/>
    <mergeCell ref="I19:I20"/>
    <mergeCell ref="L19:L20"/>
    <mergeCell ref="O19:O20"/>
    <mergeCell ref="R17:R20"/>
    <mergeCell ref="S17:S20"/>
    <mergeCell ref="T17:T20"/>
    <mergeCell ref="U17:U20"/>
  </mergeCells>
  <printOptions horizontalCentered="1" verticalCentered="1"/>
  <pageMargins left="0" right="0.3937007874015748" top="0.1968503937007874" bottom="0.1968503937007874" header="0.5118110236220472" footer="0.5118110236220472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="75" zoomScaleNormal="75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375" style="13" customWidth="1"/>
    <col min="10" max="11" width="0.12890625" style="13" customWidth="1"/>
    <col min="12" max="12" width="9.625" style="16" bestFit="1" customWidth="1"/>
    <col min="13" max="13" width="9.00390625" style="13" customWidth="1"/>
    <col min="14" max="14" width="6.00390625" style="13" hidden="1" customWidth="1"/>
    <col min="15" max="15" width="4.125" style="13" hidden="1" customWidth="1"/>
    <col min="16" max="16" width="8.25390625" style="13" hidden="1" customWidth="1"/>
    <col min="17" max="17" width="8.625" style="13" hidden="1" customWidth="1"/>
    <col min="18" max="18" width="3.125" style="13" hidden="1" customWidth="1"/>
    <col min="19" max="19" width="9.00390625" style="16" customWidth="1"/>
    <col min="20" max="20" width="12.625" style="13" customWidth="1"/>
    <col min="21" max="21" width="0.12890625" style="13" customWidth="1"/>
    <col min="22" max="22" width="12.625" style="13" customWidth="1"/>
    <col min="23" max="16384" width="9.00390625" style="13" customWidth="1"/>
  </cols>
  <sheetData>
    <row r="1" spans="1:19" ht="13.5" customHeight="1">
      <c r="A1" s="131" t="s">
        <v>27</v>
      </c>
      <c r="B1" s="131"/>
      <c r="C1" s="131"/>
      <c r="D1" s="131"/>
      <c r="E1" s="131"/>
      <c r="H1" s="13"/>
      <c r="L1" s="13"/>
      <c r="S1" s="13"/>
    </row>
    <row r="2" spans="1:22" ht="18.75" customHeight="1">
      <c r="A2" s="131"/>
      <c r="B2" s="131"/>
      <c r="C2" s="131"/>
      <c r="D2" s="131"/>
      <c r="E2" s="131"/>
      <c r="F2" s="133" t="s">
        <v>96</v>
      </c>
      <c r="G2" s="133"/>
      <c r="H2" s="133"/>
      <c r="I2" s="133"/>
      <c r="J2" s="133"/>
      <c r="K2" s="133"/>
      <c r="L2" s="133"/>
      <c r="M2" s="133"/>
      <c r="N2" s="39"/>
      <c r="O2" s="39"/>
      <c r="P2" s="39"/>
      <c r="Q2" s="39"/>
      <c r="R2" s="39"/>
      <c r="S2" s="134" t="s">
        <v>228</v>
      </c>
      <c r="T2" s="134"/>
      <c r="U2" s="39"/>
      <c r="V2" s="39"/>
    </row>
    <row r="3" spans="1:22" ht="19.5" customHeight="1" thickBot="1">
      <c r="A3" s="148" t="s">
        <v>113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39"/>
      <c r="O3" s="39"/>
      <c r="P3" s="39"/>
      <c r="Q3" s="39"/>
      <c r="R3" s="39"/>
      <c r="S3" s="146" t="s">
        <v>127</v>
      </c>
      <c r="T3" s="147"/>
      <c r="U3" s="147"/>
      <c r="V3" s="147"/>
    </row>
    <row r="4" spans="1:22" ht="13.5" customHeight="1">
      <c r="A4" s="70" t="s">
        <v>0</v>
      </c>
      <c r="B4" s="140" t="s">
        <v>8</v>
      </c>
      <c r="C4" s="152" t="s">
        <v>1</v>
      </c>
      <c r="D4" s="153"/>
      <c r="E4" s="49" t="s">
        <v>90</v>
      </c>
      <c r="F4" s="50" t="s">
        <v>91</v>
      </c>
      <c r="G4" s="102" t="s">
        <v>3</v>
      </c>
      <c r="H4" s="112" t="s">
        <v>97</v>
      </c>
      <c r="I4" s="113"/>
      <c r="J4" s="18"/>
      <c r="K4" s="18"/>
      <c r="L4" s="112" t="s">
        <v>108</v>
      </c>
      <c r="M4" s="113"/>
      <c r="N4" s="18"/>
      <c r="O4" s="18"/>
      <c r="P4" s="18"/>
      <c r="Q4" s="19"/>
      <c r="R4" s="20"/>
      <c r="S4" s="83" t="s">
        <v>19</v>
      </c>
      <c r="T4" s="114" t="s">
        <v>21</v>
      </c>
      <c r="U4" s="21"/>
      <c r="V4" s="116" t="s">
        <v>23</v>
      </c>
    </row>
    <row r="5" spans="1:22" s="14" customFormat="1" ht="14.25" customHeight="1">
      <c r="A5" s="61"/>
      <c r="B5" s="141"/>
      <c r="C5" s="81"/>
      <c r="D5" s="82"/>
      <c r="E5" s="135" t="s">
        <v>2</v>
      </c>
      <c r="F5" s="136"/>
      <c r="G5" s="98"/>
      <c r="H5" s="22" t="s">
        <v>9</v>
      </c>
      <c r="I5" s="23" t="s">
        <v>13</v>
      </c>
      <c r="J5" s="24"/>
      <c r="K5" s="24"/>
      <c r="L5" s="22" t="s">
        <v>17</v>
      </c>
      <c r="M5" s="23" t="s">
        <v>13</v>
      </c>
      <c r="N5" s="24"/>
      <c r="O5" s="24"/>
      <c r="P5" s="24"/>
      <c r="Q5" s="24"/>
      <c r="R5" s="25"/>
      <c r="S5" s="84"/>
      <c r="T5" s="115"/>
      <c r="U5" s="26"/>
      <c r="V5" s="117"/>
    </row>
    <row r="6" spans="1:22" s="14" customFormat="1" ht="13.5">
      <c r="A6" s="61"/>
      <c r="B6" s="141"/>
      <c r="C6" s="81"/>
      <c r="D6" s="82"/>
      <c r="E6" s="135"/>
      <c r="F6" s="136"/>
      <c r="G6" s="98"/>
      <c r="H6" s="22" t="s">
        <v>10</v>
      </c>
      <c r="I6" s="23" t="s">
        <v>14</v>
      </c>
      <c r="J6" s="24"/>
      <c r="K6" s="24"/>
      <c r="L6" s="22" t="s">
        <v>18</v>
      </c>
      <c r="M6" s="23" t="s">
        <v>14</v>
      </c>
      <c r="N6" s="24"/>
      <c r="O6" s="24"/>
      <c r="P6" s="24"/>
      <c r="Q6" s="24"/>
      <c r="R6" s="25"/>
      <c r="S6" s="84"/>
      <c r="T6" s="115"/>
      <c r="U6" s="26"/>
      <c r="V6" s="117"/>
    </row>
    <row r="7" spans="1:22" s="14" customFormat="1" ht="13.5">
      <c r="A7" s="61"/>
      <c r="B7" s="141"/>
      <c r="C7" s="81"/>
      <c r="D7" s="82"/>
      <c r="E7" s="135" t="s">
        <v>47</v>
      </c>
      <c r="F7" s="136"/>
      <c r="G7" s="98"/>
      <c r="H7" s="27" t="s">
        <v>11</v>
      </c>
      <c r="I7" s="110" t="s">
        <v>15</v>
      </c>
      <c r="J7" s="28"/>
      <c r="K7" s="28"/>
      <c r="L7" s="27" t="s">
        <v>11</v>
      </c>
      <c r="M7" s="110" t="s">
        <v>15</v>
      </c>
      <c r="N7" s="28"/>
      <c r="O7" s="28"/>
      <c r="P7" s="28"/>
      <c r="Q7" s="28"/>
      <c r="R7" s="33"/>
      <c r="S7" s="84" t="s">
        <v>20</v>
      </c>
      <c r="T7" s="115" t="s">
        <v>22</v>
      </c>
      <c r="U7" s="29"/>
      <c r="V7" s="118"/>
    </row>
    <row r="8" spans="1:22" s="14" customFormat="1" ht="14.25" thickBot="1">
      <c r="A8" s="62"/>
      <c r="B8" s="142"/>
      <c r="C8" s="68" t="s">
        <v>46</v>
      </c>
      <c r="D8" s="69"/>
      <c r="E8" s="37" t="s">
        <v>81</v>
      </c>
      <c r="F8" s="38" t="s">
        <v>82</v>
      </c>
      <c r="G8" s="51" t="s">
        <v>83</v>
      </c>
      <c r="H8" s="1" t="s">
        <v>12</v>
      </c>
      <c r="I8" s="111"/>
      <c r="J8" s="30"/>
      <c r="K8" s="30"/>
      <c r="L8" s="1" t="s">
        <v>12</v>
      </c>
      <c r="M8" s="111"/>
      <c r="N8" s="30"/>
      <c r="O8" s="30"/>
      <c r="P8" s="30"/>
      <c r="Q8" s="30"/>
      <c r="R8" s="31"/>
      <c r="S8" s="85"/>
      <c r="T8" s="120"/>
      <c r="U8" s="32"/>
      <c r="V8" s="119"/>
    </row>
    <row r="9" spans="1:22" s="14" customFormat="1" ht="13.5">
      <c r="A9" s="70">
        <v>1</v>
      </c>
      <c r="B9" s="63">
        <v>51</v>
      </c>
      <c r="C9" s="108"/>
      <c r="D9" s="109"/>
      <c r="E9" s="56">
        <v>54263</v>
      </c>
      <c r="F9" s="52" t="s">
        <v>142</v>
      </c>
      <c r="G9" s="102" t="s">
        <v>143</v>
      </c>
      <c r="H9" s="11">
        <v>0.3020833333333333</v>
      </c>
      <c r="I9" s="12">
        <f>H11-H9</f>
        <v>0.1100578703703704</v>
      </c>
      <c r="J9" s="74">
        <f>I9/"01:00:00"</f>
        <v>2.6413888888888897</v>
      </c>
      <c r="K9" s="74" t="e">
        <f>#REF!/"01:00:00"</f>
        <v>#REF!</v>
      </c>
      <c r="L9" s="5">
        <f>H11+TIME(0,40,0)</f>
        <v>0.4399189814814815</v>
      </c>
      <c r="M9" s="4">
        <f>L10-L9</f>
        <v>0.11659722222222219</v>
      </c>
      <c r="N9" s="74">
        <f>M9/"01:00:00"</f>
        <v>2.7983333333333325</v>
      </c>
      <c r="O9" s="74" t="e">
        <f>#REF!/"01:00:00"</f>
        <v>#REF!</v>
      </c>
      <c r="P9" s="74" t="e">
        <f>#REF!/"01:00:00"</f>
        <v>#REF!</v>
      </c>
      <c r="Q9" s="74" t="e">
        <f>#REF!/"01:00:00"</f>
        <v>#REF!</v>
      </c>
      <c r="R9" s="74" t="e">
        <f>#REF!/"01:00:00"</f>
        <v>#REF!</v>
      </c>
      <c r="S9" s="83">
        <f>I9+M9</f>
        <v>0.2266550925925926</v>
      </c>
      <c r="T9" s="86">
        <f>60/U9</f>
        <v>11.029974978297503</v>
      </c>
      <c r="U9" s="74">
        <f>S9/"01:00:00"</f>
        <v>5.439722222222223</v>
      </c>
      <c r="V9" s="59"/>
    </row>
    <row r="10" spans="1:22" s="14" customFormat="1" ht="13.5">
      <c r="A10" s="61"/>
      <c r="B10" s="64"/>
      <c r="C10" s="81" t="s">
        <v>144</v>
      </c>
      <c r="D10" s="82"/>
      <c r="E10" s="81" t="s">
        <v>145</v>
      </c>
      <c r="F10" s="82"/>
      <c r="G10" s="98"/>
      <c r="H10" s="6">
        <v>0.4078819444444444</v>
      </c>
      <c r="I10" s="7">
        <f>28/J9</f>
        <v>10.600483752234721</v>
      </c>
      <c r="J10" s="75"/>
      <c r="K10" s="75"/>
      <c r="L10" s="8">
        <v>0.5565162037037037</v>
      </c>
      <c r="M10" s="7">
        <f>12/N9</f>
        <v>4.288266825491365</v>
      </c>
      <c r="N10" s="75"/>
      <c r="O10" s="75"/>
      <c r="P10" s="75"/>
      <c r="Q10" s="75"/>
      <c r="R10" s="75"/>
      <c r="S10" s="84"/>
      <c r="T10" s="87"/>
      <c r="U10" s="75"/>
      <c r="V10" s="150" t="s">
        <v>220</v>
      </c>
    </row>
    <row r="11" spans="1:22" s="14" customFormat="1" ht="13.5">
      <c r="A11" s="61"/>
      <c r="B11" s="64"/>
      <c r="C11" s="81"/>
      <c r="D11" s="82"/>
      <c r="E11" s="81" t="s">
        <v>146</v>
      </c>
      <c r="F11" s="82"/>
      <c r="G11" s="98" t="s">
        <v>147</v>
      </c>
      <c r="H11" s="9">
        <v>0.4121412037037037</v>
      </c>
      <c r="I11" s="79">
        <v>56</v>
      </c>
      <c r="J11" s="75"/>
      <c r="K11" s="75"/>
      <c r="L11" s="10">
        <v>0.5688657407407408</v>
      </c>
      <c r="M11" s="79" t="s">
        <v>217</v>
      </c>
      <c r="N11" s="75"/>
      <c r="O11" s="75"/>
      <c r="P11" s="75"/>
      <c r="Q11" s="75"/>
      <c r="R11" s="75"/>
      <c r="S11" s="84"/>
      <c r="T11" s="87"/>
      <c r="U11" s="75"/>
      <c r="V11" s="150"/>
    </row>
    <row r="12" spans="1:22" s="14" customFormat="1" ht="14.25" thickBot="1">
      <c r="A12" s="62"/>
      <c r="B12" s="65"/>
      <c r="C12" s="68" t="s">
        <v>148</v>
      </c>
      <c r="D12" s="69"/>
      <c r="E12" s="37" t="s">
        <v>149</v>
      </c>
      <c r="F12" s="38">
        <v>2000</v>
      </c>
      <c r="G12" s="99"/>
      <c r="H12" s="2">
        <f>H11-H10</f>
        <v>0.004259259259259296</v>
      </c>
      <c r="I12" s="80"/>
      <c r="J12" s="76"/>
      <c r="K12" s="76"/>
      <c r="L12" s="2">
        <f>L11-L10</f>
        <v>0.012349537037037117</v>
      </c>
      <c r="M12" s="80"/>
      <c r="N12" s="76"/>
      <c r="O12" s="76"/>
      <c r="P12" s="76"/>
      <c r="Q12" s="76"/>
      <c r="R12" s="76"/>
      <c r="S12" s="85"/>
      <c r="T12" s="88"/>
      <c r="U12" s="76"/>
      <c r="V12" s="151"/>
    </row>
    <row r="13" spans="1:22" s="14" customFormat="1" ht="13.5">
      <c r="A13" s="70">
        <v>1</v>
      </c>
      <c r="B13" s="63">
        <v>54</v>
      </c>
      <c r="C13" s="60"/>
      <c r="D13" s="130"/>
      <c r="E13" s="54"/>
      <c r="F13" s="55" t="s">
        <v>157</v>
      </c>
      <c r="G13" s="102" t="s">
        <v>158</v>
      </c>
      <c r="H13" s="11">
        <v>0.3020833333333333</v>
      </c>
      <c r="I13" s="12">
        <f>H15-H13</f>
        <v>0.11637731481481484</v>
      </c>
      <c r="J13" s="74">
        <f>I13/"01:00:00"</f>
        <v>2.793055555555556</v>
      </c>
      <c r="K13" s="74" t="e">
        <f>#REF!/"01:00:00"</f>
        <v>#REF!</v>
      </c>
      <c r="L13" s="5">
        <f>H15+TIME(0,40,0)</f>
        <v>0.44623842592592594</v>
      </c>
      <c r="M13" s="4">
        <f>L14-L13</f>
        <v>0.11071759259259256</v>
      </c>
      <c r="N13" s="74">
        <f>M13/"01:00:00"</f>
        <v>2.6572222222222215</v>
      </c>
      <c r="O13" s="74" t="e">
        <f>#REF!/"01:00:00"</f>
        <v>#REF!</v>
      </c>
      <c r="P13" s="74" t="e">
        <f>#REF!/"01:00:00"</f>
        <v>#REF!</v>
      </c>
      <c r="Q13" s="74" t="e">
        <f>#REF!/"01:00:00"</f>
        <v>#REF!</v>
      </c>
      <c r="R13" s="74" t="e">
        <f>#REF!/"01:00:00"</f>
        <v>#REF!</v>
      </c>
      <c r="S13" s="83">
        <f>I13+M13</f>
        <v>0.2270949074074074</v>
      </c>
      <c r="T13" s="86">
        <f>60/U13</f>
        <v>11.008613220529025</v>
      </c>
      <c r="U13" s="74">
        <f>S13/"01:00:00"</f>
        <v>5.450277777777778</v>
      </c>
      <c r="V13" s="59"/>
    </row>
    <row r="14" spans="1:22" s="14" customFormat="1" ht="13.5">
      <c r="A14" s="61"/>
      <c r="B14" s="64"/>
      <c r="C14" s="81" t="s">
        <v>159</v>
      </c>
      <c r="D14" s="82"/>
      <c r="E14" s="81" t="s">
        <v>160</v>
      </c>
      <c r="F14" s="82"/>
      <c r="G14" s="98"/>
      <c r="H14" s="6">
        <v>0.4109027777777778</v>
      </c>
      <c r="I14" s="7">
        <f>28/J13</f>
        <v>10.024863252113375</v>
      </c>
      <c r="J14" s="75"/>
      <c r="K14" s="75"/>
      <c r="L14" s="8">
        <v>0.5569560185185185</v>
      </c>
      <c r="M14" s="7">
        <f>12/N13</f>
        <v>4.515994145933516</v>
      </c>
      <c r="N14" s="75"/>
      <c r="O14" s="75"/>
      <c r="P14" s="75"/>
      <c r="Q14" s="75"/>
      <c r="R14" s="75"/>
      <c r="S14" s="84"/>
      <c r="T14" s="87"/>
      <c r="U14" s="75"/>
      <c r="V14" s="150" t="s">
        <v>220</v>
      </c>
    </row>
    <row r="15" spans="1:22" s="14" customFormat="1" ht="13.5">
      <c r="A15" s="61"/>
      <c r="B15" s="64"/>
      <c r="C15" s="81"/>
      <c r="D15" s="82"/>
      <c r="E15" s="81" t="s">
        <v>161</v>
      </c>
      <c r="F15" s="82"/>
      <c r="G15" s="98" t="s">
        <v>162</v>
      </c>
      <c r="H15" s="9">
        <v>0.41846064814814815</v>
      </c>
      <c r="I15" s="79">
        <v>52</v>
      </c>
      <c r="J15" s="75"/>
      <c r="K15" s="75"/>
      <c r="L15" s="10">
        <v>0.5657291666666667</v>
      </c>
      <c r="M15" s="79" t="s">
        <v>208</v>
      </c>
      <c r="N15" s="75"/>
      <c r="O15" s="75"/>
      <c r="P15" s="75"/>
      <c r="Q15" s="75"/>
      <c r="R15" s="75"/>
      <c r="S15" s="84"/>
      <c r="T15" s="87"/>
      <c r="U15" s="75"/>
      <c r="V15" s="150"/>
    </row>
    <row r="16" spans="1:22" s="14" customFormat="1" ht="14.25" thickBot="1">
      <c r="A16" s="62"/>
      <c r="B16" s="65"/>
      <c r="C16" s="68" t="s">
        <v>200</v>
      </c>
      <c r="D16" s="69"/>
      <c r="E16" s="37" t="s">
        <v>163</v>
      </c>
      <c r="F16" s="38">
        <v>2008</v>
      </c>
      <c r="G16" s="99"/>
      <c r="H16" s="2">
        <f>H15-H14</f>
        <v>0.007557870370370368</v>
      </c>
      <c r="I16" s="80"/>
      <c r="J16" s="76"/>
      <c r="K16" s="76"/>
      <c r="L16" s="2">
        <f>L15-L14</f>
        <v>0.008773148148148224</v>
      </c>
      <c r="M16" s="80"/>
      <c r="N16" s="76"/>
      <c r="O16" s="76"/>
      <c r="P16" s="76"/>
      <c r="Q16" s="76"/>
      <c r="R16" s="76"/>
      <c r="S16" s="85"/>
      <c r="T16" s="88"/>
      <c r="U16" s="76"/>
      <c r="V16" s="151"/>
    </row>
    <row r="17" spans="1:22" s="14" customFormat="1" ht="13.5">
      <c r="A17" s="70">
        <v>1</v>
      </c>
      <c r="B17" s="63">
        <v>55</v>
      </c>
      <c r="C17" s="60"/>
      <c r="D17" s="130"/>
      <c r="E17" s="54">
        <v>55463</v>
      </c>
      <c r="F17" s="55" t="s">
        <v>164</v>
      </c>
      <c r="G17" s="102" t="s">
        <v>165</v>
      </c>
      <c r="H17" s="11">
        <v>0.3020833333333333</v>
      </c>
      <c r="I17" s="12">
        <f>H19-H17</f>
        <v>0.1164351851851852</v>
      </c>
      <c r="J17" s="74">
        <f>I17/"01:00:00"</f>
        <v>2.7944444444444447</v>
      </c>
      <c r="K17" s="74" t="e">
        <f>#REF!/"01:00:00"</f>
        <v>#REF!</v>
      </c>
      <c r="L17" s="5">
        <f>H19+TIME(0,40,0)</f>
        <v>0.4462962962962963</v>
      </c>
      <c r="M17" s="4">
        <f>L18-L17</f>
        <v>0.12749999999999995</v>
      </c>
      <c r="N17" s="74">
        <f>M17/"01:00:00"</f>
        <v>3.0599999999999987</v>
      </c>
      <c r="O17" s="74" t="e">
        <f>#REF!/"01:00:00"</f>
        <v>#REF!</v>
      </c>
      <c r="P17" s="74" t="e">
        <f>#REF!/"01:00:00"</f>
        <v>#REF!</v>
      </c>
      <c r="Q17" s="74" t="e">
        <f>#REF!/"01:00:00"</f>
        <v>#REF!</v>
      </c>
      <c r="R17" s="74" t="e">
        <f>#REF!/"01:00:00"</f>
        <v>#REF!</v>
      </c>
      <c r="S17" s="83">
        <f>I17+M17</f>
        <v>0.24393518518518514</v>
      </c>
      <c r="T17" s="86">
        <f>60/U17</f>
        <v>10.248624027329665</v>
      </c>
      <c r="U17" s="74">
        <f>S17/"01:00:00"</f>
        <v>5.854444444444444</v>
      </c>
      <c r="V17" s="59" t="s">
        <v>227</v>
      </c>
    </row>
    <row r="18" spans="1:22" s="14" customFormat="1" ht="13.5">
      <c r="A18" s="61"/>
      <c r="B18" s="64"/>
      <c r="C18" s="81" t="s">
        <v>166</v>
      </c>
      <c r="D18" s="82"/>
      <c r="E18" s="81" t="s">
        <v>167</v>
      </c>
      <c r="F18" s="82"/>
      <c r="G18" s="98"/>
      <c r="H18" s="6">
        <v>0.41083333333333333</v>
      </c>
      <c r="I18" s="7">
        <f>28/J17</f>
        <v>10.019880715705764</v>
      </c>
      <c r="J18" s="75"/>
      <c r="K18" s="75"/>
      <c r="L18" s="8">
        <v>0.5737962962962962</v>
      </c>
      <c r="M18" s="7">
        <f>12/N17</f>
        <v>3.921568627450982</v>
      </c>
      <c r="N18" s="75"/>
      <c r="O18" s="75"/>
      <c r="P18" s="75"/>
      <c r="Q18" s="75"/>
      <c r="R18" s="75"/>
      <c r="S18" s="84"/>
      <c r="T18" s="87"/>
      <c r="U18" s="75"/>
      <c r="V18" s="150" t="s">
        <v>220</v>
      </c>
    </row>
    <row r="19" spans="1:22" s="14" customFormat="1" ht="13.5">
      <c r="A19" s="61"/>
      <c r="B19" s="64"/>
      <c r="C19" s="81"/>
      <c r="D19" s="82"/>
      <c r="E19" s="81" t="s">
        <v>168</v>
      </c>
      <c r="F19" s="82"/>
      <c r="G19" s="98" t="s">
        <v>139</v>
      </c>
      <c r="H19" s="9">
        <v>0.4185185185185185</v>
      </c>
      <c r="I19" s="79">
        <v>40</v>
      </c>
      <c r="J19" s="75"/>
      <c r="K19" s="75"/>
      <c r="L19" s="10">
        <v>0.5821643518518519</v>
      </c>
      <c r="M19" s="79" t="s">
        <v>221</v>
      </c>
      <c r="N19" s="75"/>
      <c r="O19" s="75"/>
      <c r="P19" s="75"/>
      <c r="Q19" s="75"/>
      <c r="R19" s="75"/>
      <c r="S19" s="84"/>
      <c r="T19" s="87"/>
      <c r="U19" s="75"/>
      <c r="V19" s="150"/>
    </row>
    <row r="20" spans="1:22" s="14" customFormat="1" ht="14.25" thickBot="1">
      <c r="A20" s="62"/>
      <c r="B20" s="65"/>
      <c r="C20" s="68" t="s">
        <v>198</v>
      </c>
      <c r="D20" s="69"/>
      <c r="E20" s="37" t="s">
        <v>33</v>
      </c>
      <c r="F20" s="38">
        <v>1999</v>
      </c>
      <c r="G20" s="99"/>
      <c r="H20" s="2">
        <f>H19-H18</f>
        <v>0.007685185185185184</v>
      </c>
      <c r="I20" s="80"/>
      <c r="J20" s="76"/>
      <c r="K20" s="76"/>
      <c r="L20" s="2">
        <f>L19-L18</f>
        <v>0.008368055555555642</v>
      </c>
      <c r="M20" s="80"/>
      <c r="N20" s="76"/>
      <c r="O20" s="76"/>
      <c r="P20" s="76"/>
      <c r="Q20" s="76"/>
      <c r="R20" s="76"/>
      <c r="S20" s="85"/>
      <c r="T20" s="88"/>
      <c r="U20" s="76"/>
      <c r="V20" s="151"/>
    </row>
    <row r="21" spans="1:22" s="14" customFormat="1" ht="13.5">
      <c r="A21" s="70">
        <v>1</v>
      </c>
      <c r="B21" s="63">
        <v>52</v>
      </c>
      <c r="C21" s="108">
        <v>25493</v>
      </c>
      <c r="D21" s="109"/>
      <c r="E21" s="56">
        <v>55459</v>
      </c>
      <c r="F21" s="52" t="s">
        <v>150</v>
      </c>
      <c r="G21" s="102" t="s">
        <v>143</v>
      </c>
      <c r="H21" s="11">
        <v>0.3020833333333333</v>
      </c>
      <c r="I21" s="12">
        <f>H23-H21</f>
        <v>0.11370370370370375</v>
      </c>
      <c r="J21" s="74">
        <f>I21/"01:00:00"</f>
        <v>2.72888888888889</v>
      </c>
      <c r="K21" s="74" t="e">
        <f>#REF!/"01:00:00"</f>
        <v>#REF!</v>
      </c>
      <c r="L21" s="5">
        <f>H23+TIME(0,40,0)</f>
        <v>0.44356481481481486</v>
      </c>
      <c r="M21" s="4">
        <f>L22-L21</f>
        <v>0.13275462962962964</v>
      </c>
      <c r="N21" s="74">
        <f>M21/"01:00:00"</f>
        <v>3.1861111111111113</v>
      </c>
      <c r="O21" s="74" t="e">
        <f>#REF!/"01:00:00"</f>
        <v>#REF!</v>
      </c>
      <c r="P21" s="74" t="e">
        <f>#REF!/"01:00:00"</f>
        <v>#REF!</v>
      </c>
      <c r="Q21" s="74" t="e">
        <f>#REF!/"01:00:00"</f>
        <v>#REF!</v>
      </c>
      <c r="R21" s="74" t="e">
        <f>#REF!/"01:00:00"</f>
        <v>#REF!</v>
      </c>
      <c r="S21" s="83">
        <f>I21+M21</f>
        <v>0.2464583333333334</v>
      </c>
      <c r="T21" s="86">
        <f>60/U21</f>
        <v>10.143702451394756</v>
      </c>
      <c r="U21" s="74">
        <f>S21/"01:00:00"</f>
        <v>5.915000000000002</v>
      </c>
      <c r="V21" s="59"/>
    </row>
    <row r="22" spans="1:22" s="14" customFormat="1" ht="13.5">
      <c r="A22" s="61"/>
      <c r="B22" s="64"/>
      <c r="C22" s="81" t="s">
        <v>76</v>
      </c>
      <c r="D22" s="82"/>
      <c r="E22" s="81" t="s">
        <v>94</v>
      </c>
      <c r="F22" s="82"/>
      <c r="G22" s="98"/>
      <c r="H22" s="6">
        <v>0.4065972222222222</v>
      </c>
      <c r="I22" s="7">
        <f>28/J21</f>
        <v>10.260586319218238</v>
      </c>
      <c r="J22" s="75"/>
      <c r="K22" s="75"/>
      <c r="L22" s="8">
        <v>0.5763194444444445</v>
      </c>
      <c r="M22" s="7">
        <f>12/N21</f>
        <v>3.7663469921534434</v>
      </c>
      <c r="N22" s="75"/>
      <c r="O22" s="75"/>
      <c r="P22" s="75"/>
      <c r="Q22" s="75"/>
      <c r="R22" s="75"/>
      <c r="S22" s="84"/>
      <c r="T22" s="87"/>
      <c r="U22" s="75"/>
      <c r="V22" s="150" t="s">
        <v>220</v>
      </c>
    </row>
    <row r="23" spans="1:22" s="14" customFormat="1" ht="13.5">
      <c r="A23" s="61"/>
      <c r="B23" s="64"/>
      <c r="C23" s="81"/>
      <c r="D23" s="82"/>
      <c r="E23" s="81" t="s">
        <v>95</v>
      </c>
      <c r="F23" s="82"/>
      <c r="G23" s="98" t="s">
        <v>73</v>
      </c>
      <c r="H23" s="9">
        <v>0.41578703703703707</v>
      </c>
      <c r="I23" s="79" t="s">
        <v>208</v>
      </c>
      <c r="J23" s="75"/>
      <c r="K23" s="75"/>
      <c r="L23" s="10">
        <v>0.5917824074074074</v>
      </c>
      <c r="M23" s="79" t="s">
        <v>203</v>
      </c>
      <c r="N23" s="75"/>
      <c r="O23" s="75"/>
      <c r="P23" s="75"/>
      <c r="Q23" s="75"/>
      <c r="R23" s="75"/>
      <c r="S23" s="84"/>
      <c r="T23" s="87"/>
      <c r="U23" s="75"/>
      <c r="V23" s="150"/>
    </row>
    <row r="24" spans="1:22" s="14" customFormat="1" ht="14.25" thickBot="1">
      <c r="A24" s="62"/>
      <c r="B24" s="65"/>
      <c r="C24" s="68" t="s">
        <v>202</v>
      </c>
      <c r="D24" s="69"/>
      <c r="E24" s="37" t="s">
        <v>75</v>
      </c>
      <c r="F24" s="38">
        <v>2007</v>
      </c>
      <c r="G24" s="99"/>
      <c r="H24" s="2">
        <f>H23-H22</f>
        <v>0.009189814814814845</v>
      </c>
      <c r="I24" s="80"/>
      <c r="J24" s="76"/>
      <c r="K24" s="76"/>
      <c r="L24" s="2">
        <f>L23-L22</f>
        <v>0.0154629629629629</v>
      </c>
      <c r="M24" s="80"/>
      <c r="N24" s="76"/>
      <c r="O24" s="76"/>
      <c r="P24" s="76"/>
      <c r="Q24" s="76"/>
      <c r="R24" s="76"/>
      <c r="S24" s="85"/>
      <c r="T24" s="88"/>
      <c r="U24" s="76"/>
      <c r="V24" s="151"/>
    </row>
    <row r="25" spans="1:22" s="14" customFormat="1" ht="13.5">
      <c r="A25" s="70">
        <v>1</v>
      </c>
      <c r="B25" s="63">
        <v>53</v>
      </c>
      <c r="C25" s="108"/>
      <c r="D25" s="109"/>
      <c r="E25" s="56"/>
      <c r="F25" s="52" t="s">
        <v>151</v>
      </c>
      <c r="G25" s="102" t="s">
        <v>85</v>
      </c>
      <c r="H25" s="11">
        <v>0.3020833333333333</v>
      </c>
      <c r="I25" s="12">
        <f>H27-H25</f>
        <v>0.12040509259259258</v>
      </c>
      <c r="J25" s="74">
        <f>I25/"01:00:00"</f>
        <v>2.889722222222222</v>
      </c>
      <c r="K25" s="74" t="e">
        <f>#REF!/"01:00:00"</f>
        <v>#REF!</v>
      </c>
      <c r="L25" s="5">
        <f>H27+TIME(0,40,0)</f>
        <v>0.4502662037037037</v>
      </c>
      <c r="M25" s="4">
        <f>L26-L25</f>
        <v>0.13351851851851854</v>
      </c>
      <c r="N25" s="74">
        <f>M25/"01:00:00"</f>
        <v>3.204444444444445</v>
      </c>
      <c r="O25" s="74" t="e">
        <f>#REF!/"01:00:00"</f>
        <v>#REF!</v>
      </c>
      <c r="P25" s="74" t="e">
        <f>#REF!/"01:00:00"</f>
        <v>#REF!</v>
      </c>
      <c r="Q25" s="74" t="e">
        <f>#REF!/"01:00:00"</f>
        <v>#REF!</v>
      </c>
      <c r="R25" s="74" t="e">
        <f>#REF!/"01:00:00"</f>
        <v>#REF!</v>
      </c>
      <c r="S25" s="83">
        <f>I25+M25</f>
        <v>0.2539236111111111</v>
      </c>
      <c r="T25" s="86">
        <f>60/U25</f>
        <v>9.845480650895665</v>
      </c>
      <c r="U25" s="74">
        <f>S25/"01:00:00"</f>
        <v>6.094166666666667</v>
      </c>
      <c r="V25" s="59"/>
    </row>
    <row r="26" spans="1:22" s="14" customFormat="1" ht="13.5">
      <c r="A26" s="61"/>
      <c r="B26" s="64"/>
      <c r="C26" s="81" t="s">
        <v>152</v>
      </c>
      <c r="D26" s="82"/>
      <c r="E26" s="81" t="s">
        <v>153</v>
      </c>
      <c r="F26" s="82"/>
      <c r="G26" s="98"/>
      <c r="H26" s="6">
        <v>0.41365740740740736</v>
      </c>
      <c r="I26" s="7">
        <f>28/J25</f>
        <v>9.689512640584448</v>
      </c>
      <c r="J26" s="75"/>
      <c r="K26" s="75"/>
      <c r="L26" s="8">
        <v>0.5837847222222222</v>
      </c>
      <c r="M26" s="7">
        <f>12/N25</f>
        <v>3.744798890429958</v>
      </c>
      <c r="N26" s="75"/>
      <c r="O26" s="75"/>
      <c r="P26" s="75"/>
      <c r="Q26" s="75"/>
      <c r="R26" s="75"/>
      <c r="S26" s="84"/>
      <c r="T26" s="87"/>
      <c r="U26" s="75"/>
      <c r="V26" s="150" t="s">
        <v>220</v>
      </c>
    </row>
    <row r="27" spans="1:22" s="14" customFormat="1" ht="13.5">
      <c r="A27" s="61"/>
      <c r="B27" s="64"/>
      <c r="C27" s="81"/>
      <c r="D27" s="82"/>
      <c r="E27" s="81" t="s">
        <v>154</v>
      </c>
      <c r="F27" s="82"/>
      <c r="G27" s="98" t="s">
        <v>155</v>
      </c>
      <c r="H27" s="9">
        <v>0.4224884259259259</v>
      </c>
      <c r="I27" s="79" t="s">
        <v>212</v>
      </c>
      <c r="J27" s="75"/>
      <c r="K27" s="75"/>
      <c r="L27" s="10">
        <v>0.5908796296296296</v>
      </c>
      <c r="M27" s="79" t="s">
        <v>217</v>
      </c>
      <c r="N27" s="75"/>
      <c r="O27" s="75"/>
      <c r="P27" s="75"/>
      <c r="Q27" s="75"/>
      <c r="R27" s="75"/>
      <c r="S27" s="84"/>
      <c r="T27" s="87"/>
      <c r="U27" s="75"/>
      <c r="V27" s="150"/>
    </row>
    <row r="28" spans="1:22" s="14" customFormat="1" ht="14.25" thickBot="1">
      <c r="A28" s="62"/>
      <c r="B28" s="65"/>
      <c r="C28" s="68" t="s">
        <v>201</v>
      </c>
      <c r="D28" s="69"/>
      <c r="E28" s="37" t="s">
        <v>156</v>
      </c>
      <c r="F28" s="38">
        <v>2008</v>
      </c>
      <c r="G28" s="99"/>
      <c r="H28" s="2">
        <f>H27-H26</f>
        <v>0.00883101851851853</v>
      </c>
      <c r="I28" s="80"/>
      <c r="J28" s="76"/>
      <c r="K28" s="76"/>
      <c r="L28" s="2">
        <f>L27-L26</f>
        <v>0.007094907407407369</v>
      </c>
      <c r="M28" s="80"/>
      <c r="N28" s="76"/>
      <c r="O28" s="76"/>
      <c r="P28" s="76"/>
      <c r="Q28" s="76"/>
      <c r="R28" s="76"/>
      <c r="S28" s="85"/>
      <c r="T28" s="88"/>
      <c r="U28" s="76"/>
      <c r="V28" s="151"/>
    </row>
    <row r="29" spans="1:22" ht="13.5">
      <c r="A29" s="89" t="s">
        <v>57</v>
      </c>
      <c r="B29" s="90"/>
      <c r="C29" s="90"/>
      <c r="D29" s="90"/>
      <c r="E29" s="90"/>
      <c r="F29" s="90"/>
      <c r="G29" s="91"/>
      <c r="H29" s="11">
        <v>0.3020833333333333</v>
      </c>
      <c r="I29" s="12">
        <f>H31-H29</f>
        <v>0.14583333333333337</v>
      </c>
      <c r="J29" s="74">
        <f>I29/"01:00:00"</f>
        <v>3.500000000000001</v>
      </c>
      <c r="K29" s="74" t="e">
        <f>#REF!/"01:00:00"</f>
        <v>#REF!</v>
      </c>
      <c r="L29" s="5">
        <f>H31+TIME(0,40,0)</f>
        <v>0.4756944444444445</v>
      </c>
      <c r="M29" s="4">
        <f>L30-L29</f>
        <v>0.14583333333333331</v>
      </c>
      <c r="N29" s="74">
        <f>M29/"01:00:00"</f>
        <v>3.4999999999999996</v>
      </c>
      <c r="O29" s="74" t="e">
        <f>#REF!/"01:00:00"</f>
        <v>#REF!</v>
      </c>
      <c r="P29" s="74" t="e">
        <f>#REF!/"01:00:00"</f>
        <v>#REF!</v>
      </c>
      <c r="Q29" s="74" t="e">
        <f>#REF!/"01:00:00"</f>
        <v>#REF!</v>
      </c>
      <c r="R29" s="74" t="e">
        <f>#REF!/"01:00:00"</f>
        <v>#REF!</v>
      </c>
      <c r="S29" s="83">
        <f>I29+M29</f>
        <v>0.2916666666666667</v>
      </c>
      <c r="T29" s="86">
        <f>60/U29</f>
        <v>8.571428571428571</v>
      </c>
      <c r="U29" s="71">
        <f>S29/"01:00:00"</f>
        <v>7.000000000000001</v>
      </c>
      <c r="V29" s="34"/>
    </row>
    <row r="30" spans="1:22" ht="13.5">
      <c r="A30" s="92"/>
      <c r="B30" s="93"/>
      <c r="C30" s="93"/>
      <c r="D30" s="93"/>
      <c r="E30" s="93"/>
      <c r="F30" s="93"/>
      <c r="G30" s="94"/>
      <c r="H30" s="6">
        <v>0.43402777777777773</v>
      </c>
      <c r="I30" s="7">
        <f>30/J29</f>
        <v>8.57142857142857</v>
      </c>
      <c r="J30" s="75"/>
      <c r="K30" s="75"/>
      <c r="L30" s="47">
        <v>0.6215277777777778</v>
      </c>
      <c r="M30" s="7">
        <f>30/N29</f>
        <v>8.571428571428573</v>
      </c>
      <c r="N30" s="75"/>
      <c r="O30" s="75"/>
      <c r="P30" s="75"/>
      <c r="Q30" s="75"/>
      <c r="R30" s="75"/>
      <c r="S30" s="84"/>
      <c r="T30" s="87"/>
      <c r="U30" s="72"/>
      <c r="V30" s="34"/>
    </row>
    <row r="31" spans="1:22" ht="13.5">
      <c r="A31" s="92"/>
      <c r="B31" s="93"/>
      <c r="C31" s="93"/>
      <c r="D31" s="93"/>
      <c r="E31" s="93"/>
      <c r="F31" s="93"/>
      <c r="G31" s="94"/>
      <c r="H31" s="9">
        <v>0.4479166666666667</v>
      </c>
      <c r="I31" s="79"/>
      <c r="J31" s="75"/>
      <c r="K31" s="75"/>
      <c r="L31" s="10">
        <v>0.642361111111111</v>
      </c>
      <c r="M31" s="77" t="s">
        <v>71</v>
      </c>
      <c r="N31" s="75"/>
      <c r="O31" s="75"/>
      <c r="P31" s="75"/>
      <c r="Q31" s="75"/>
      <c r="R31" s="75"/>
      <c r="S31" s="84"/>
      <c r="T31" s="87"/>
      <c r="U31" s="72"/>
      <c r="V31" s="34"/>
    </row>
    <row r="32" spans="1:22" ht="14.25" thickBot="1">
      <c r="A32" s="95"/>
      <c r="B32" s="96"/>
      <c r="C32" s="96"/>
      <c r="D32" s="96"/>
      <c r="E32" s="96"/>
      <c r="F32" s="96"/>
      <c r="G32" s="97"/>
      <c r="H32" s="2">
        <f>H31-H30</f>
        <v>0.01388888888888895</v>
      </c>
      <c r="I32" s="80"/>
      <c r="J32" s="76"/>
      <c r="K32" s="76"/>
      <c r="L32" s="2">
        <f>L31-L30</f>
        <v>0.02083333333333326</v>
      </c>
      <c r="M32" s="78"/>
      <c r="N32" s="76"/>
      <c r="O32" s="76"/>
      <c r="P32" s="76"/>
      <c r="Q32" s="76"/>
      <c r="R32" s="76"/>
      <c r="S32" s="85"/>
      <c r="T32" s="88"/>
      <c r="U32" s="73"/>
      <c r="V32" s="34"/>
    </row>
    <row r="33" spans="1:22" ht="13.5">
      <c r="A33" s="89" t="s">
        <v>51</v>
      </c>
      <c r="B33" s="90"/>
      <c r="C33" s="90"/>
      <c r="D33" s="90"/>
      <c r="E33" s="90"/>
      <c r="F33" s="90"/>
      <c r="G33" s="91"/>
      <c r="H33" s="11">
        <v>0.3020833333333333</v>
      </c>
      <c r="I33" s="12">
        <f>H35-H33</f>
        <v>0.11458333333333337</v>
      </c>
      <c r="J33" s="74">
        <f>I33/"01:00:00"</f>
        <v>2.750000000000001</v>
      </c>
      <c r="K33" s="74" t="e">
        <f>#REF!/"01:00:00"</f>
        <v>#REF!</v>
      </c>
      <c r="L33" s="5">
        <f>H35+TIME(0,40,0)</f>
        <v>0.4444444444444445</v>
      </c>
      <c r="M33" s="4">
        <f>L34-L33</f>
        <v>0.11458333333333331</v>
      </c>
      <c r="N33" s="74">
        <f>M33/"01:00:00"</f>
        <v>2.7499999999999996</v>
      </c>
      <c r="O33" s="74" t="e">
        <f>#REF!/"01:00:00"</f>
        <v>#REF!</v>
      </c>
      <c r="P33" s="74" t="e">
        <f>#REF!/"01:00:00"</f>
        <v>#REF!</v>
      </c>
      <c r="Q33" s="74" t="e">
        <f>#REF!/"01:00:00"</f>
        <v>#REF!</v>
      </c>
      <c r="R33" s="74" t="e">
        <f>#REF!/"01:00:00"</f>
        <v>#REF!</v>
      </c>
      <c r="S33" s="83">
        <f>I33+M33</f>
        <v>0.22916666666666669</v>
      </c>
      <c r="T33" s="86">
        <f>60/U33</f>
        <v>10.909090909090907</v>
      </c>
      <c r="U33" s="71">
        <f>S33/"01:00:00"</f>
        <v>5.500000000000001</v>
      </c>
      <c r="V33" s="34"/>
    </row>
    <row r="34" spans="1:22" ht="13.5">
      <c r="A34" s="92"/>
      <c r="B34" s="93"/>
      <c r="C34" s="93"/>
      <c r="D34" s="93"/>
      <c r="E34" s="93"/>
      <c r="F34" s="93"/>
      <c r="G34" s="94"/>
      <c r="H34" s="6">
        <v>0.40277777777777773</v>
      </c>
      <c r="I34" s="7">
        <f>30/J33</f>
        <v>10.909090909090905</v>
      </c>
      <c r="J34" s="75"/>
      <c r="K34" s="75"/>
      <c r="L34" s="8">
        <v>0.5590277777777778</v>
      </c>
      <c r="M34" s="7">
        <f>30/N33</f>
        <v>10.90909090909091</v>
      </c>
      <c r="N34" s="75"/>
      <c r="O34" s="75"/>
      <c r="P34" s="75"/>
      <c r="Q34" s="75"/>
      <c r="R34" s="75"/>
      <c r="S34" s="84"/>
      <c r="T34" s="87"/>
      <c r="U34" s="72"/>
      <c r="V34" s="34"/>
    </row>
    <row r="35" spans="1:22" ht="13.5">
      <c r="A35" s="92"/>
      <c r="B35" s="93"/>
      <c r="C35" s="93"/>
      <c r="D35" s="93"/>
      <c r="E35" s="93"/>
      <c r="F35" s="93"/>
      <c r="G35" s="94"/>
      <c r="H35" s="9">
        <v>0.4166666666666667</v>
      </c>
      <c r="I35" s="79"/>
      <c r="J35" s="75"/>
      <c r="K35" s="75"/>
      <c r="L35" s="10">
        <v>0.579861111111111</v>
      </c>
      <c r="M35" s="79"/>
      <c r="N35" s="75"/>
      <c r="O35" s="75"/>
      <c r="P35" s="75"/>
      <c r="Q35" s="75"/>
      <c r="R35" s="75"/>
      <c r="S35" s="84"/>
      <c r="T35" s="87"/>
      <c r="U35" s="72"/>
      <c r="V35" s="34"/>
    </row>
    <row r="36" spans="1:22" ht="14.25" thickBot="1">
      <c r="A36" s="95"/>
      <c r="B36" s="96"/>
      <c r="C36" s="96"/>
      <c r="D36" s="96"/>
      <c r="E36" s="96"/>
      <c r="F36" s="96"/>
      <c r="G36" s="97"/>
      <c r="H36" s="2">
        <f>H35-H34</f>
        <v>0.01388888888888895</v>
      </c>
      <c r="I36" s="80"/>
      <c r="J36" s="76"/>
      <c r="K36" s="76"/>
      <c r="L36" s="2">
        <f>L35-L34</f>
        <v>0.02083333333333326</v>
      </c>
      <c r="M36" s="80"/>
      <c r="N36" s="76"/>
      <c r="O36" s="76"/>
      <c r="P36" s="76"/>
      <c r="Q36" s="76"/>
      <c r="R36" s="76"/>
      <c r="S36" s="85"/>
      <c r="T36" s="88"/>
      <c r="U36" s="73"/>
      <c r="V36" s="34"/>
    </row>
    <row r="37" spans="7:9" ht="13.5">
      <c r="G37" t="s">
        <v>86</v>
      </c>
      <c r="I37" s="57">
        <v>0.027777777777777776</v>
      </c>
    </row>
  </sheetData>
  <mergeCells count="157">
    <mergeCell ref="U25:U28"/>
    <mergeCell ref="C26:D27"/>
    <mergeCell ref="E26:F26"/>
    <mergeCell ref="V26:V28"/>
    <mergeCell ref="E27:F27"/>
    <mergeCell ref="G27:G28"/>
    <mergeCell ref="I27:I28"/>
    <mergeCell ref="M27:M28"/>
    <mergeCell ref="C28:D28"/>
    <mergeCell ref="P25:P28"/>
    <mergeCell ref="Q25:Q28"/>
    <mergeCell ref="R25:R28"/>
    <mergeCell ref="S25:S28"/>
    <mergeCell ref="J25:J28"/>
    <mergeCell ref="K25:K28"/>
    <mergeCell ref="N25:N28"/>
    <mergeCell ref="O25:O28"/>
    <mergeCell ref="A25:A28"/>
    <mergeCell ref="B25:B28"/>
    <mergeCell ref="C25:D25"/>
    <mergeCell ref="G25:G26"/>
    <mergeCell ref="U21:U24"/>
    <mergeCell ref="C22:D23"/>
    <mergeCell ref="E22:F22"/>
    <mergeCell ref="V22:V24"/>
    <mergeCell ref="E23:F23"/>
    <mergeCell ref="G23:G24"/>
    <mergeCell ref="I23:I24"/>
    <mergeCell ref="M23:M24"/>
    <mergeCell ref="C24:D24"/>
    <mergeCell ref="J21:J24"/>
    <mergeCell ref="K21:K24"/>
    <mergeCell ref="N21:N24"/>
    <mergeCell ref="O21:O24"/>
    <mergeCell ref="A21:A24"/>
    <mergeCell ref="B21:B24"/>
    <mergeCell ref="C21:D21"/>
    <mergeCell ref="G21:G22"/>
    <mergeCell ref="V10:V12"/>
    <mergeCell ref="V14:V16"/>
    <mergeCell ref="C4:D7"/>
    <mergeCell ref="E5:F6"/>
    <mergeCell ref="E7:F7"/>
    <mergeCell ref="C9:D9"/>
    <mergeCell ref="E14:F14"/>
    <mergeCell ref="E15:F15"/>
    <mergeCell ref="G15:G16"/>
    <mergeCell ref="J9:J12"/>
    <mergeCell ref="A17:A20"/>
    <mergeCell ref="B17:B20"/>
    <mergeCell ref="C17:D17"/>
    <mergeCell ref="C18:D19"/>
    <mergeCell ref="C20:D20"/>
    <mergeCell ref="V18:V20"/>
    <mergeCell ref="A9:A12"/>
    <mergeCell ref="E10:F10"/>
    <mergeCell ref="A13:A16"/>
    <mergeCell ref="B13:B16"/>
    <mergeCell ref="C13:D13"/>
    <mergeCell ref="G13:G14"/>
    <mergeCell ref="C14:D15"/>
    <mergeCell ref="M15:M16"/>
    <mergeCell ref="C16:D16"/>
    <mergeCell ref="J13:J16"/>
    <mergeCell ref="J17:J20"/>
    <mergeCell ref="P17:P20"/>
    <mergeCell ref="K13:K16"/>
    <mergeCell ref="N13:N16"/>
    <mergeCell ref="O13:O16"/>
    <mergeCell ref="O17:O20"/>
    <mergeCell ref="M19:M20"/>
    <mergeCell ref="K17:K20"/>
    <mergeCell ref="N17:N20"/>
    <mergeCell ref="S2:T2"/>
    <mergeCell ref="K9:K12"/>
    <mergeCell ref="T7:T8"/>
    <mergeCell ref="L4:M4"/>
    <mergeCell ref="S4:S6"/>
    <mergeCell ref="T4:T6"/>
    <mergeCell ref="S3:V3"/>
    <mergeCell ref="S7:S8"/>
    <mergeCell ref="V4:V8"/>
    <mergeCell ref="T9:T12"/>
    <mergeCell ref="I35:I36"/>
    <mergeCell ref="M35:M36"/>
    <mergeCell ref="J33:J36"/>
    <mergeCell ref="K33:K36"/>
    <mergeCell ref="P33:P36"/>
    <mergeCell ref="Q33:Q36"/>
    <mergeCell ref="M31:M32"/>
    <mergeCell ref="U33:U36"/>
    <mergeCell ref="R33:R36"/>
    <mergeCell ref="S33:S36"/>
    <mergeCell ref="T33:T36"/>
    <mergeCell ref="N33:N36"/>
    <mergeCell ref="O33:O36"/>
    <mergeCell ref="O29:O32"/>
    <mergeCell ref="G9:G10"/>
    <mergeCell ref="I15:I16"/>
    <mergeCell ref="G17:G18"/>
    <mergeCell ref="G19:G20"/>
    <mergeCell ref="G11:G12"/>
    <mergeCell ref="I11:I12"/>
    <mergeCell ref="I19:I20"/>
    <mergeCell ref="E18:F18"/>
    <mergeCell ref="E19:F19"/>
    <mergeCell ref="B9:B12"/>
    <mergeCell ref="E11:F11"/>
    <mergeCell ref="C12:D12"/>
    <mergeCell ref="C10:D11"/>
    <mergeCell ref="I7:I8"/>
    <mergeCell ref="G4:G7"/>
    <mergeCell ref="H4:I4"/>
    <mergeCell ref="A1:E2"/>
    <mergeCell ref="A4:A8"/>
    <mergeCell ref="B4:B8"/>
    <mergeCell ref="A3:M3"/>
    <mergeCell ref="C8:D8"/>
    <mergeCell ref="F2:M2"/>
    <mergeCell ref="Q17:Q20"/>
    <mergeCell ref="N9:N12"/>
    <mergeCell ref="M7:M8"/>
    <mergeCell ref="M11:M12"/>
    <mergeCell ref="P13:P16"/>
    <mergeCell ref="P9:P12"/>
    <mergeCell ref="Q9:Q12"/>
    <mergeCell ref="O9:O12"/>
    <mergeCell ref="P21:P24"/>
    <mergeCell ref="Q21:Q24"/>
    <mergeCell ref="T13:T16"/>
    <mergeCell ref="R9:R12"/>
    <mergeCell ref="S9:S12"/>
    <mergeCell ref="S13:S16"/>
    <mergeCell ref="R21:R24"/>
    <mergeCell ref="S21:S24"/>
    <mergeCell ref="T21:T24"/>
    <mergeCell ref="T25:T28"/>
    <mergeCell ref="U9:U12"/>
    <mergeCell ref="T29:T32"/>
    <mergeCell ref="S29:S32"/>
    <mergeCell ref="Q13:Q16"/>
    <mergeCell ref="R13:R16"/>
    <mergeCell ref="U17:U20"/>
    <mergeCell ref="U13:U16"/>
    <mergeCell ref="R17:R20"/>
    <mergeCell ref="S17:S20"/>
    <mergeCell ref="T17:T20"/>
    <mergeCell ref="A29:G32"/>
    <mergeCell ref="A33:G36"/>
    <mergeCell ref="U29:U32"/>
    <mergeCell ref="P29:P32"/>
    <mergeCell ref="Q29:Q32"/>
    <mergeCell ref="R29:R32"/>
    <mergeCell ref="I31:I32"/>
    <mergeCell ref="J29:J32"/>
    <mergeCell ref="K29:K32"/>
    <mergeCell ref="N29:N32"/>
  </mergeCells>
  <printOptions/>
  <pageMargins left="0.984251968503937" right="0" top="0.7874015748031497" bottom="0" header="0.5118110236220472" footer="0.5118110236220472"/>
  <pageSetup horizontalDpi="400" verticalDpi="4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="75" zoomScaleNormal="75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131" t="s">
        <v>28</v>
      </c>
      <c r="B1" s="131"/>
      <c r="C1" s="131"/>
      <c r="D1" s="131"/>
      <c r="E1" s="131"/>
      <c r="H1" s="13"/>
      <c r="K1" s="13"/>
      <c r="O1" s="13"/>
    </row>
    <row r="2" spans="1:16" ht="13.5">
      <c r="A2" s="131"/>
      <c r="B2" s="131"/>
      <c r="C2" s="131"/>
      <c r="D2" s="131"/>
      <c r="E2" s="131"/>
      <c r="F2" s="133" t="s">
        <v>78</v>
      </c>
      <c r="G2" s="133"/>
      <c r="H2" s="133"/>
      <c r="I2" s="133"/>
      <c r="J2" s="133"/>
      <c r="K2" s="133"/>
      <c r="L2" s="133"/>
      <c r="O2" s="134" t="s">
        <v>229</v>
      </c>
      <c r="P2" s="134"/>
    </row>
    <row r="3" spans="1:18" ht="18.75" customHeight="1" thickBot="1">
      <c r="A3" s="154" t="s">
        <v>114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7" t="s">
        <v>128</v>
      </c>
      <c r="Q3" s="157"/>
      <c r="R3" s="157"/>
    </row>
    <row r="4" spans="1:18" ht="13.5" customHeight="1">
      <c r="A4" s="70" t="s">
        <v>0</v>
      </c>
      <c r="B4" s="140" t="s">
        <v>8</v>
      </c>
      <c r="C4" s="152" t="s">
        <v>1</v>
      </c>
      <c r="D4" s="153"/>
      <c r="E4" s="49" t="s">
        <v>98</v>
      </c>
      <c r="F4" s="50" t="s">
        <v>99</v>
      </c>
      <c r="G4" s="102" t="s">
        <v>3</v>
      </c>
      <c r="H4" s="155" t="s">
        <v>24</v>
      </c>
      <c r="I4" s="156"/>
      <c r="J4" s="18"/>
      <c r="K4" s="112" t="s">
        <v>16</v>
      </c>
      <c r="L4" s="113"/>
      <c r="M4" s="19"/>
      <c r="N4" s="20"/>
      <c r="O4" s="83" t="s">
        <v>19</v>
      </c>
      <c r="P4" s="114" t="s">
        <v>21</v>
      </c>
      <c r="Q4" s="21"/>
      <c r="R4" s="116" t="s">
        <v>23</v>
      </c>
    </row>
    <row r="5" spans="1:18" s="14" customFormat="1" ht="14.25" customHeight="1">
      <c r="A5" s="61"/>
      <c r="B5" s="141"/>
      <c r="C5" s="81"/>
      <c r="D5" s="82"/>
      <c r="E5" s="135" t="s">
        <v>2</v>
      </c>
      <c r="F5" s="136"/>
      <c r="G5" s="98"/>
      <c r="H5" s="22" t="s">
        <v>9</v>
      </c>
      <c r="I5" s="23" t="s">
        <v>13</v>
      </c>
      <c r="J5" s="24"/>
      <c r="K5" s="22" t="s">
        <v>17</v>
      </c>
      <c r="L5" s="23" t="s">
        <v>13</v>
      </c>
      <c r="M5" s="24"/>
      <c r="N5" s="25"/>
      <c r="O5" s="84"/>
      <c r="P5" s="115"/>
      <c r="Q5" s="26"/>
      <c r="R5" s="117"/>
    </row>
    <row r="6" spans="1:18" s="14" customFormat="1" ht="14.25" customHeight="1">
      <c r="A6" s="61"/>
      <c r="B6" s="141"/>
      <c r="C6" s="81"/>
      <c r="D6" s="82"/>
      <c r="E6" s="135"/>
      <c r="F6" s="136"/>
      <c r="G6" s="98"/>
      <c r="H6" s="22" t="s">
        <v>10</v>
      </c>
      <c r="I6" s="23" t="s">
        <v>14</v>
      </c>
      <c r="J6" s="24"/>
      <c r="K6" s="22" t="s">
        <v>18</v>
      </c>
      <c r="L6" s="23" t="s">
        <v>14</v>
      </c>
      <c r="M6" s="24"/>
      <c r="N6" s="25"/>
      <c r="O6" s="84"/>
      <c r="P6" s="115"/>
      <c r="Q6" s="26"/>
      <c r="R6" s="117"/>
    </row>
    <row r="7" spans="1:18" s="14" customFormat="1" ht="13.5">
      <c r="A7" s="61"/>
      <c r="B7" s="141"/>
      <c r="C7" s="81"/>
      <c r="D7" s="82"/>
      <c r="E7" s="135" t="s">
        <v>47</v>
      </c>
      <c r="F7" s="136"/>
      <c r="G7" s="98"/>
      <c r="H7" s="27" t="s">
        <v>11</v>
      </c>
      <c r="I7" s="110" t="s">
        <v>15</v>
      </c>
      <c r="J7" s="28"/>
      <c r="K7" s="27" t="s">
        <v>11</v>
      </c>
      <c r="L7" s="110" t="s">
        <v>15</v>
      </c>
      <c r="M7" s="24"/>
      <c r="N7" s="25"/>
      <c r="O7" s="84" t="s">
        <v>20</v>
      </c>
      <c r="P7" s="115" t="s">
        <v>22</v>
      </c>
      <c r="Q7" s="29"/>
      <c r="R7" s="118"/>
    </row>
    <row r="8" spans="1:18" s="14" customFormat="1" ht="14.25" thickBot="1">
      <c r="A8" s="62"/>
      <c r="B8" s="142"/>
      <c r="C8" s="68" t="s">
        <v>46</v>
      </c>
      <c r="D8" s="69"/>
      <c r="E8" s="37" t="s">
        <v>81</v>
      </c>
      <c r="F8" s="38" t="s">
        <v>82</v>
      </c>
      <c r="G8" s="51" t="s">
        <v>83</v>
      </c>
      <c r="H8" s="1" t="s">
        <v>12</v>
      </c>
      <c r="I8" s="111"/>
      <c r="J8" s="30"/>
      <c r="K8" s="1" t="s">
        <v>12</v>
      </c>
      <c r="L8" s="111"/>
      <c r="M8" s="30"/>
      <c r="N8" s="31"/>
      <c r="O8" s="85"/>
      <c r="P8" s="120"/>
      <c r="Q8" s="32"/>
      <c r="R8" s="119"/>
    </row>
    <row r="9" spans="1:18" s="14" customFormat="1" ht="13.5">
      <c r="A9" s="70">
        <v>1</v>
      </c>
      <c r="B9" s="63">
        <v>102</v>
      </c>
      <c r="C9" s="60"/>
      <c r="D9" s="130"/>
      <c r="E9" s="56"/>
      <c r="F9" s="52" t="s">
        <v>174</v>
      </c>
      <c r="G9" s="102" t="s">
        <v>175</v>
      </c>
      <c r="H9" s="3">
        <v>0.3125</v>
      </c>
      <c r="I9" s="4">
        <f>H11-H9</f>
        <v>0.08702546296296299</v>
      </c>
      <c r="J9" s="74">
        <f>I9/"01:00:00"</f>
        <v>2.0886111111111116</v>
      </c>
      <c r="K9" s="5">
        <f>H11+TIME(0,40,0)</f>
        <v>0.4273032407407408</v>
      </c>
      <c r="L9" s="4">
        <f>K10-K9</f>
        <v>0.10371527777777767</v>
      </c>
      <c r="M9" s="74">
        <f>L9/"01:00:00"</f>
        <v>2.489166666666664</v>
      </c>
      <c r="N9" s="74" t="e">
        <f>#REF!/"01:00:00"</f>
        <v>#REF!</v>
      </c>
      <c r="O9" s="83">
        <f>I9+L9</f>
        <v>0.19074074074074066</v>
      </c>
      <c r="P9" s="86">
        <f>40/Q9</f>
        <v>8.737864077669906</v>
      </c>
      <c r="Q9" s="74">
        <f>O9/"01:00:00"</f>
        <v>4.577777777777776</v>
      </c>
      <c r="R9" s="137" t="s">
        <v>219</v>
      </c>
    </row>
    <row r="10" spans="1:18" s="14" customFormat="1" ht="13.5">
      <c r="A10" s="61"/>
      <c r="B10" s="64"/>
      <c r="C10" s="81" t="s">
        <v>100</v>
      </c>
      <c r="D10" s="82"/>
      <c r="E10" s="81" t="s">
        <v>176</v>
      </c>
      <c r="F10" s="82"/>
      <c r="G10" s="98"/>
      <c r="H10" s="6">
        <v>0.39590277777777777</v>
      </c>
      <c r="I10" s="7">
        <f>20/J9</f>
        <v>9.575741454980713</v>
      </c>
      <c r="J10" s="75"/>
      <c r="K10" s="8">
        <v>0.5310185185185184</v>
      </c>
      <c r="L10" s="7">
        <f>20/M9</f>
        <v>8.034817542684976</v>
      </c>
      <c r="M10" s="75"/>
      <c r="N10" s="75"/>
      <c r="O10" s="84"/>
      <c r="P10" s="87"/>
      <c r="Q10" s="75"/>
      <c r="R10" s="138"/>
    </row>
    <row r="11" spans="1:18" s="14" customFormat="1" ht="13.5">
      <c r="A11" s="61"/>
      <c r="B11" s="64"/>
      <c r="C11" s="81"/>
      <c r="D11" s="82"/>
      <c r="E11" s="81" t="s">
        <v>177</v>
      </c>
      <c r="F11" s="82"/>
      <c r="G11" s="98" t="s">
        <v>178</v>
      </c>
      <c r="H11" s="9">
        <v>0.399525462962963</v>
      </c>
      <c r="I11" s="79" t="s">
        <v>205</v>
      </c>
      <c r="J11" s="75"/>
      <c r="K11" s="10">
        <v>0.5371064814814815</v>
      </c>
      <c r="L11" s="79" t="s">
        <v>209</v>
      </c>
      <c r="M11" s="75"/>
      <c r="N11" s="75"/>
      <c r="O11" s="84"/>
      <c r="P11" s="87"/>
      <c r="Q11" s="75"/>
      <c r="R11" s="138"/>
    </row>
    <row r="12" spans="1:18" s="14" customFormat="1" ht="14.25" thickBot="1">
      <c r="A12" s="62"/>
      <c r="B12" s="65"/>
      <c r="C12" s="68" t="s">
        <v>179</v>
      </c>
      <c r="D12" s="69"/>
      <c r="E12" s="37" t="s">
        <v>77</v>
      </c>
      <c r="F12" s="38">
        <v>2009</v>
      </c>
      <c r="G12" s="99"/>
      <c r="H12" s="2">
        <f>H11-H10</f>
        <v>0.003622685185185215</v>
      </c>
      <c r="I12" s="80"/>
      <c r="J12" s="76"/>
      <c r="K12" s="2">
        <f>K11-K10</f>
        <v>0.0060879629629631005</v>
      </c>
      <c r="L12" s="80"/>
      <c r="M12" s="76"/>
      <c r="N12" s="76"/>
      <c r="O12" s="85"/>
      <c r="P12" s="88"/>
      <c r="Q12" s="76"/>
      <c r="R12" s="139"/>
    </row>
    <row r="13" spans="1:18" s="14" customFormat="1" ht="13.5">
      <c r="A13" s="70">
        <v>1</v>
      </c>
      <c r="B13" s="63">
        <v>103</v>
      </c>
      <c r="C13" s="108">
        <v>21334</v>
      </c>
      <c r="D13" s="109"/>
      <c r="E13" s="56"/>
      <c r="F13" s="52" t="s">
        <v>180</v>
      </c>
      <c r="G13" s="102" t="s">
        <v>181</v>
      </c>
      <c r="H13" s="3">
        <v>0.3125</v>
      </c>
      <c r="I13" s="4">
        <f>H15-H13</f>
        <v>0.09075231481481483</v>
      </c>
      <c r="J13" s="74">
        <f>I13/"01:00:00"</f>
        <v>2.178055555555556</v>
      </c>
      <c r="K13" s="5">
        <f>H15+TIME(0,40,0)</f>
        <v>0.4310300925925926</v>
      </c>
      <c r="L13" s="4">
        <f>K14-K13</f>
        <v>0.1000347222222222</v>
      </c>
      <c r="M13" s="74">
        <f>L13/"01:00:00"</f>
        <v>2.400833333333333</v>
      </c>
      <c r="N13" s="74" t="e">
        <f>#REF!/"01:00:00"</f>
        <v>#REF!</v>
      </c>
      <c r="O13" s="83">
        <f>I13+L13</f>
        <v>0.19078703703703703</v>
      </c>
      <c r="P13" s="86">
        <f>40/Q13</f>
        <v>8.735743751516623</v>
      </c>
      <c r="Q13" s="74">
        <f>O13/"01:00:00"</f>
        <v>4.578888888888889</v>
      </c>
      <c r="R13" s="137" t="s">
        <v>219</v>
      </c>
    </row>
    <row r="14" spans="1:18" s="14" customFormat="1" ht="13.5">
      <c r="A14" s="61"/>
      <c r="B14" s="64"/>
      <c r="C14" s="81" t="s">
        <v>182</v>
      </c>
      <c r="D14" s="82"/>
      <c r="E14" s="81" t="s">
        <v>183</v>
      </c>
      <c r="F14" s="82"/>
      <c r="G14" s="98"/>
      <c r="H14" s="6">
        <v>0.3959953703703704</v>
      </c>
      <c r="I14" s="7">
        <f>20/J13</f>
        <v>9.18250223185818</v>
      </c>
      <c r="J14" s="75"/>
      <c r="K14" s="8">
        <v>0.5310648148148148</v>
      </c>
      <c r="L14" s="7">
        <f>20/M13</f>
        <v>8.330440819160016</v>
      </c>
      <c r="M14" s="75"/>
      <c r="N14" s="75"/>
      <c r="O14" s="84"/>
      <c r="P14" s="87"/>
      <c r="Q14" s="75"/>
      <c r="R14" s="138"/>
    </row>
    <row r="15" spans="1:18" s="14" customFormat="1" ht="13.5">
      <c r="A15" s="61"/>
      <c r="B15" s="64"/>
      <c r="C15" s="81"/>
      <c r="D15" s="82"/>
      <c r="E15" s="81" t="s">
        <v>184</v>
      </c>
      <c r="F15" s="82"/>
      <c r="G15" s="98" t="s">
        <v>178</v>
      </c>
      <c r="H15" s="9">
        <v>0.4032523148148148</v>
      </c>
      <c r="I15" s="79">
        <v>56</v>
      </c>
      <c r="J15" s="75"/>
      <c r="K15" s="10">
        <v>0.5377083333333333</v>
      </c>
      <c r="L15" s="79" t="s">
        <v>210</v>
      </c>
      <c r="M15" s="75"/>
      <c r="N15" s="75"/>
      <c r="O15" s="84"/>
      <c r="P15" s="87"/>
      <c r="Q15" s="75"/>
      <c r="R15" s="138"/>
    </row>
    <row r="16" spans="1:18" s="14" customFormat="1" ht="14.25" thickBot="1">
      <c r="A16" s="62"/>
      <c r="B16" s="65"/>
      <c r="C16" s="68" t="s">
        <v>185</v>
      </c>
      <c r="D16" s="69"/>
      <c r="E16" s="37" t="s">
        <v>77</v>
      </c>
      <c r="F16" s="38">
        <v>2008</v>
      </c>
      <c r="G16" s="99"/>
      <c r="H16" s="2">
        <f>H15-H14</f>
        <v>0.007256944444444413</v>
      </c>
      <c r="I16" s="80"/>
      <c r="J16" s="76"/>
      <c r="K16" s="2">
        <f>K15-K14</f>
        <v>0.006643518518518521</v>
      </c>
      <c r="L16" s="80"/>
      <c r="M16" s="76"/>
      <c r="N16" s="76"/>
      <c r="O16" s="85"/>
      <c r="P16" s="88"/>
      <c r="Q16" s="76"/>
      <c r="R16" s="139"/>
    </row>
    <row r="17" spans="1:18" s="14" customFormat="1" ht="13.5">
      <c r="A17" s="70">
        <v>1</v>
      </c>
      <c r="B17" s="63">
        <v>104</v>
      </c>
      <c r="C17" s="108"/>
      <c r="D17" s="109"/>
      <c r="E17" s="53"/>
      <c r="F17" s="52" t="s">
        <v>186</v>
      </c>
      <c r="G17" s="102" t="s">
        <v>187</v>
      </c>
      <c r="H17" s="3">
        <v>0.3125</v>
      </c>
      <c r="I17" s="4">
        <f>H19-H17</f>
        <v>0.1000347222222222</v>
      </c>
      <c r="J17" s="74">
        <f>I17/"01:00:00"</f>
        <v>2.400833333333333</v>
      </c>
      <c r="K17" s="5">
        <f>H19+TIME(0,40,0)</f>
        <v>0.4403125</v>
      </c>
      <c r="L17" s="4">
        <f>K18-K17</f>
        <v>0.1001967592592592</v>
      </c>
      <c r="M17" s="74">
        <f>L17/"01:00:00"</f>
        <v>2.4047222222222207</v>
      </c>
      <c r="N17" s="74" t="e">
        <f>#REF!/"01:00:00"</f>
        <v>#REF!</v>
      </c>
      <c r="O17" s="83">
        <f>I17+L17</f>
        <v>0.2002314814814814</v>
      </c>
      <c r="P17" s="86">
        <f>40/Q17</f>
        <v>8.32369942196532</v>
      </c>
      <c r="Q17" s="74">
        <f>O17/"01:00:00"</f>
        <v>4.805555555555554</v>
      </c>
      <c r="R17" s="137" t="s">
        <v>219</v>
      </c>
    </row>
    <row r="18" spans="1:18" s="14" customFormat="1" ht="13.5">
      <c r="A18" s="61"/>
      <c r="B18" s="64"/>
      <c r="C18" s="81" t="s">
        <v>188</v>
      </c>
      <c r="D18" s="82"/>
      <c r="E18" s="81" t="s">
        <v>189</v>
      </c>
      <c r="F18" s="82"/>
      <c r="G18" s="98"/>
      <c r="H18" s="6">
        <v>0.4056944444444444</v>
      </c>
      <c r="I18" s="7">
        <f>20/J17</f>
        <v>8.330440819160016</v>
      </c>
      <c r="J18" s="75"/>
      <c r="K18" s="8">
        <v>0.5405092592592592</v>
      </c>
      <c r="L18" s="7">
        <f>20/M17</f>
        <v>8.316968926879987</v>
      </c>
      <c r="M18" s="75"/>
      <c r="N18" s="75"/>
      <c r="O18" s="84"/>
      <c r="P18" s="87"/>
      <c r="Q18" s="75"/>
      <c r="R18" s="138"/>
    </row>
    <row r="19" spans="1:18" s="14" customFormat="1" ht="13.5">
      <c r="A19" s="61"/>
      <c r="B19" s="64"/>
      <c r="C19" s="81"/>
      <c r="D19" s="82"/>
      <c r="E19" s="81" t="s">
        <v>190</v>
      </c>
      <c r="F19" s="82"/>
      <c r="G19" s="98" t="s">
        <v>139</v>
      </c>
      <c r="H19" s="9">
        <v>0.4125347222222222</v>
      </c>
      <c r="I19" s="79">
        <v>48</v>
      </c>
      <c r="J19" s="75"/>
      <c r="K19" s="10">
        <v>0.54875</v>
      </c>
      <c r="L19" s="79" t="s">
        <v>211</v>
      </c>
      <c r="M19" s="75"/>
      <c r="N19" s="75"/>
      <c r="O19" s="84"/>
      <c r="P19" s="87"/>
      <c r="Q19" s="75"/>
      <c r="R19" s="138"/>
    </row>
    <row r="20" spans="1:18" s="14" customFormat="1" ht="14.25" thickBot="1">
      <c r="A20" s="62"/>
      <c r="B20" s="65"/>
      <c r="C20" s="68" t="s">
        <v>191</v>
      </c>
      <c r="D20" s="69"/>
      <c r="E20" s="37" t="s">
        <v>199</v>
      </c>
      <c r="F20" s="38">
        <v>2004</v>
      </c>
      <c r="G20" s="99"/>
      <c r="H20" s="2">
        <f>H19-H18</f>
        <v>0.006840277777777792</v>
      </c>
      <c r="I20" s="80"/>
      <c r="J20" s="76"/>
      <c r="K20" s="2">
        <f>K19-K18</f>
        <v>0.00824074074074077</v>
      </c>
      <c r="L20" s="80"/>
      <c r="M20" s="76"/>
      <c r="N20" s="76"/>
      <c r="O20" s="85"/>
      <c r="P20" s="88"/>
      <c r="Q20" s="76"/>
      <c r="R20" s="139"/>
    </row>
    <row r="21" spans="1:18" s="14" customFormat="1" ht="13.5">
      <c r="A21" s="70">
        <v>1</v>
      </c>
      <c r="B21" s="63">
        <v>101</v>
      </c>
      <c r="C21" s="60"/>
      <c r="D21" s="130"/>
      <c r="E21" s="53"/>
      <c r="F21" s="52" t="s">
        <v>142</v>
      </c>
      <c r="G21" s="102" t="s">
        <v>143</v>
      </c>
      <c r="H21" s="3">
        <v>0.3125</v>
      </c>
      <c r="I21" s="4">
        <f>H23-H21</f>
        <v>0.09311342592592592</v>
      </c>
      <c r="J21" s="74">
        <f>I21/"01:00:00"</f>
        <v>2.234722222222222</v>
      </c>
      <c r="K21" s="5">
        <f>H23+TIME(0,40,0)</f>
        <v>0.4333912037037037</v>
      </c>
      <c r="L21" s="4">
        <f>K22-K21</f>
        <v>-0.4333912037037037</v>
      </c>
      <c r="M21" s="74">
        <f>L21/"01:00:00"</f>
        <v>-10.40138888888889</v>
      </c>
      <c r="N21" s="74" t="e">
        <f>#REF!/"01:00:00"</f>
        <v>#REF!</v>
      </c>
      <c r="O21" s="83">
        <f>I21+L21</f>
        <v>-0.3402777777777778</v>
      </c>
      <c r="P21" s="86">
        <f>40/Q21</f>
        <v>-4.897959183673469</v>
      </c>
      <c r="Q21" s="74">
        <f>O21/"01:00:00"</f>
        <v>-8.166666666666668</v>
      </c>
      <c r="R21" s="137" t="s">
        <v>218</v>
      </c>
    </row>
    <row r="22" spans="1:18" s="14" customFormat="1" ht="13.5">
      <c r="A22" s="61"/>
      <c r="B22" s="64"/>
      <c r="C22" s="81" t="s">
        <v>169</v>
      </c>
      <c r="D22" s="82"/>
      <c r="E22" s="81" t="s">
        <v>101</v>
      </c>
      <c r="F22" s="82"/>
      <c r="G22" s="98"/>
      <c r="H22" s="6">
        <v>0.39590277777777777</v>
      </c>
      <c r="I22" s="7">
        <f>20/J21</f>
        <v>8.949658172778124</v>
      </c>
      <c r="J22" s="75"/>
      <c r="K22" s="8"/>
      <c r="L22" s="7">
        <f>20/M21</f>
        <v>-1.9228201361997594</v>
      </c>
      <c r="M22" s="75"/>
      <c r="N22" s="75"/>
      <c r="O22" s="84"/>
      <c r="P22" s="87"/>
      <c r="Q22" s="75"/>
      <c r="R22" s="138"/>
    </row>
    <row r="23" spans="1:18" s="14" customFormat="1" ht="13.5">
      <c r="A23" s="61"/>
      <c r="B23" s="64"/>
      <c r="C23" s="81"/>
      <c r="D23" s="82"/>
      <c r="E23" s="81" t="s">
        <v>170</v>
      </c>
      <c r="F23" s="82"/>
      <c r="G23" s="98" t="s">
        <v>171</v>
      </c>
      <c r="H23" s="9">
        <v>0.4056134259259259</v>
      </c>
      <c r="I23" s="79" t="s">
        <v>207</v>
      </c>
      <c r="J23" s="75"/>
      <c r="K23" s="10"/>
      <c r="L23" s="79"/>
      <c r="M23" s="75"/>
      <c r="N23" s="75"/>
      <c r="O23" s="84"/>
      <c r="P23" s="87"/>
      <c r="Q23" s="75"/>
      <c r="R23" s="138"/>
    </row>
    <row r="24" spans="1:18" s="14" customFormat="1" ht="14.25" thickBot="1">
      <c r="A24" s="62"/>
      <c r="B24" s="65"/>
      <c r="C24" s="68" t="s">
        <v>172</v>
      </c>
      <c r="D24" s="69"/>
      <c r="E24" s="37" t="s">
        <v>173</v>
      </c>
      <c r="F24" s="38">
        <v>2005</v>
      </c>
      <c r="G24" s="99"/>
      <c r="H24" s="2">
        <f>H23-H22</f>
        <v>0.009710648148148149</v>
      </c>
      <c r="I24" s="80"/>
      <c r="J24" s="76"/>
      <c r="K24" s="2">
        <f>K23-K22</f>
        <v>0</v>
      </c>
      <c r="L24" s="80"/>
      <c r="M24" s="76"/>
      <c r="N24" s="76"/>
      <c r="O24" s="85"/>
      <c r="P24" s="88"/>
      <c r="Q24" s="76"/>
      <c r="R24" s="139"/>
    </row>
    <row r="25" spans="1:18" ht="13.5">
      <c r="A25" s="89" t="s">
        <v>58</v>
      </c>
      <c r="B25" s="90"/>
      <c r="C25" s="90"/>
      <c r="D25" s="90"/>
      <c r="E25" s="90"/>
      <c r="F25" s="90"/>
      <c r="G25" s="91"/>
      <c r="H25" s="3">
        <v>0.3125</v>
      </c>
      <c r="I25" s="4">
        <f>H27-H25</f>
        <v>0.10416666666666669</v>
      </c>
      <c r="J25" s="74">
        <f>I25/"01:00:00"</f>
        <v>2.5000000000000004</v>
      </c>
      <c r="K25" s="5">
        <f>H27+TIME(0,40,0)</f>
        <v>0.4444444444444445</v>
      </c>
      <c r="L25" s="4">
        <f>K26-K25</f>
        <v>0.10416666666666657</v>
      </c>
      <c r="M25" s="74">
        <f>L25/"01:00:00"</f>
        <v>2.499999999999998</v>
      </c>
      <c r="N25" s="74" t="e">
        <f>#REF!/"01:00:00"</f>
        <v>#REF!</v>
      </c>
      <c r="O25" s="83">
        <f>I25+L25</f>
        <v>0.20833333333333326</v>
      </c>
      <c r="P25" s="86">
        <f>40/Q25</f>
        <v>8.000000000000004</v>
      </c>
      <c r="Q25" s="71">
        <f>O25/"01:00:00"</f>
        <v>4.999999999999998</v>
      </c>
      <c r="R25" s="34"/>
    </row>
    <row r="26" spans="1:18" ht="13.5">
      <c r="A26" s="92"/>
      <c r="B26" s="93"/>
      <c r="C26" s="93"/>
      <c r="D26" s="93"/>
      <c r="E26" s="93"/>
      <c r="F26" s="93"/>
      <c r="G26" s="94"/>
      <c r="H26" s="6">
        <v>0.40277777777777773</v>
      </c>
      <c r="I26" s="7">
        <f>20/J25</f>
        <v>7.999999999999998</v>
      </c>
      <c r="J26" s="75"/>
      <c r="K26" s="47">
        <v>0.548611111111111</v>
      </c>
      <c r="L26" s="7">
        <f>20/M25</f>
        <v>8.000000000000007</v>
      </c>
      <c r="M26" s="75"/>
      <c r="N26" s="75"/>
      <c r="O26" s="84"/>
      <c r="P26" s="87"/>
      <c r="Q26" s="72"/>
      <c r="R26" s="34"/>
    </row>
    <row r="27" spans="1:18" ht="13.5">
      <c r="A27" s="92"/>
      <c r="B27" s="93"/>
      <c r="C27" s="93"/>
      <c r="D27" s="93"/>
      <c r="E27" s="93"/>
      <c r="F27" s="93"/>
      <c r="G27" s="94"/>
      <c r="H27" s="9">
        <v>0.4166666666666667</v>
      </c>
      <c r="I27" s="79"/>
      <c r="J27" s="75"/>
      <c r="K27" s="10">
        <v>0.5694444444444444</v>
      </c>
      <c r="L27" s="77" t="s">
        <v>71</v>
      </c>
      <c r="M27" s="75"/>
      <c r="N27" s="75"/>
      <c r="O27" s="84"/>
      <c r="P27" s="87"/>
      <c r="Q27" s="72"/>
      <c r="R27" s="34"/>
    </row>
    <row r="28" spans="1:18" ht="14.25" thickBot="1">
      <c r="A28" s="95"/>
      <c r="B28" s="96"/>
      <c r="C28" s="96"/>
      <c r="D28" s="96"/>
      <c r="E28" s="96"/>
      <c r="F28" s="96"/>
      <c r="G28" s="97"/>
      <c r="H28" s="2">
        <f>H27-H26</f>
        <v>0.01388888888888895</v>
      </c>
      <c r="I28" s="80"/>
      <c r="J28" s="76"/>
      <c r="K28" s="2">
        <f>K27-K26</f>
        <v>0.02083333333333337</v>
      </c>
      <c r="L28" s="78"/>
      <c r="M28" s="76"/>
      <c r="N28" s="76"/>
      <c r="O28" s="85"/>
      <c r="P28" s="88"/>
      <c r="Q28" s="73"/>
      <c r="R28" s="34"/>
    </row>
    <row r="29" spans="1:18" ht="13.5">
      <c r="A29" s="89" t="s">
        <v>59</v>
      </c>
      <c r="B29" s="90"/>
      <c r="C29" s="90"/>
      <c r="D29" s="90"/>
      <c r="E29" s="90"/>
      <c r="F29" s="90"/>
      <c r="G29" s="91"/>
      <c r="H29" s="3">
        <v>0.3125</v>
      </c>
      <c r="I29" s="4">
        <f>H31-H29</f>
        <v>0.0625</v>
      </c>
      <c r="J29" s="74">
        <f>I29/"01:00:00"</f>
        <v>1.5</v>
      </c>
      <c r="K29" s="5">
        <f>H31+TIME(0,40,0)</f>
        <v>0.4027777777777778</v>
      </c>
      <c r="L29" s="4">
        <f>K30-K29</f>
        <v>0.062499999999999944</v>
      </c>
      <c r="M29" s="74">
        <f>L29/"01:00:00"</f>
        <v>1.4999999999999987</v>
      </c>
      <c r="N29" s="74" t="e">
        <f>#REF!/"01:00:00"</f>
        <v>#REF!</v>
      </c>
      <c r="O29" s="83">
        <f>I29+L29</f>
        <v>0.12499999999999994</v>
      </c>
      <c r="P29" s="86">
        <f>40/Q29</f>
        <v>13.33333333333334</v>
      </c>
      <c r="Q29" s="71">
        <f>O29/"01:00:00"</f>
        <v>2.9999999999999987</v>
      </c>
      <c r="R29" s="34"/>
    </row>
    <row r="30" spans="1:18" ht="13.5">
      <c r="A30" s="92"/>
      <c r="B30" s="93"/>
      <c r="C30" s="93"/>
      <c r="D30" s="93"/>
      <c r="E30" s="93"/>
      <c r="F30" s="93"/>
      <c r="G30" s="94"/>
      <c r="H30" s="6">
        <v>0.3611111111111111</v>
      </c>
      <c r="I30" s="7">
        <f>20/J29</f>
        <v>13.333333333333334</v>
      </c>
      <c r="J30" s="75"/>
      <c r="K30" s="8">
        <v>0.46527777777777773</v>
      </c>
      <c r="L30" s="7">
        <f>20/M29</f>
        <v>13.333333333333345</v>
      </c>
      <c r="M30" s="75"/>
      <c r="N30" s="75"/>
      <c r="O30" s="84"/>
      <c r="P30" s="87"/>
      <c r="Q30" s="72"/>
      <c r="R30" s="34"/>
    </row>
    <row r="31" spans="1:18" ht="13.5">
      <c r="A31" s="92"/>
      <c r="B31" s="93"/>
      <c r="C31" s="93"/>
      <c r="D31" s="93"/>
      <c r="E31" s="93"/>
      <c r="F31" s="93"/>
      <c r="G31" s="94"/>
      <c r="H31" s="9">
        <v>0.375</v>
      </c>
      <c r="I31" s="79"/>
      <c r="J31" s="75"/>
      <c r="K31" s="10">
        <v>0.4861111111111111</v>
      </c>
      <c r="L31" s="79"/>
      <c r="M31" s="75"/>
      <c r="N31" s="75"/>
      <c r="O31" s="84"/>
      <c r="P31" s="87"/>
      <c r="Q31" s="72"/>
      <c r="R31" s="34"/>
    </row>
    <row r="32" spans="1:18" ht="14.25" thickBot="1">
      <c r="A32" s="95"/>
      <c r="B32" s="96"/>
      <c r="C32" s="96"/>
      <c r="D32" s="96"/>
      <c r="E32" s="96"/>
      <c r="F32" s="96"/>
      <c r="G32" s="97"/>
      <c r="H32" s="2">
        <f>H31-H30</f>
        <v>0.013888888888888895</v>
      </c>
      <c r="I32" s="80"/>
      <c r="J32" s="76"/>
      <c r="K32" s="2">
        <f>K31-K30</f>
        <v>0.02083333333333337</v>
      </c>
      <c r="L32" s="80"/>
      <c r="M32" s="76"/>
      <c r="N32" s="76"/>
      <c r="O32" s="85"/>
      <c r="P32" s="88"/>
      <c r="Q32" s="73"/>
      <c r="R32" s="34"/>
    </row>
    <row r="33" spans="7:9" ht="13.5">
      <c r="G33" t="s">
        <v>86</v>
      </c>
      <c r="I33" s="57">
        <v>0.027777777777777776</v>
      </c>
    </row>
  </sheetData>
  <sheetProtection/>
  <mergeCells count="111">
    <mergeCell ref="E7:F7"/>
    <mergeCell ref="A17:A20"/>
    <mergeCell ref="G13:G14"/>
    <mergeCell ref="C14:D15"/>
    <mergeCell ref="E14:F14"/>
    <mergeCell ref="E15:F15"/>
    <mergeCell ref="G15:G16"/>
    <mergeCell ref="C16:D16"/>
    <mergeCell ref="A13:A16"/>
    <mergeCell ref="G11:G12"/>
    <mergeCell ref="R9:R12"/>
    <mergeCell ref="I11:I12"/>
    <mergeCell ref="B13:B16"/>
    <mergeCell ref="C13:D13"/>
    <mergeCell ref="E10:F10"/>
    <mergeCell ref="E11:F11"/>
    <mergeCell ref="R13:R16"/>
    <mergeCell ref="I15:I16"/>
    <mergeCell ref="L15:L16"/>
    <mergeCell ref="M13:M16"/>
    <mergeCell ref="A21:A24"/>
    <mergeCell ref="J9:J12"/>
    <mergeCell ref="M9:M12"/>
    <mergeCell ref="N9:N12"/>
    <mergeCell ref="A9:A12"/>
    <mergeCell ref="B9:B12"/>
    <mergeCell ref="C9:D9"/>
    <mergeCell ref="M21:M24"/>
    <mergeCell ref="N21:N24"/>
    <mergeCell ref="B21:B24"/>
    <mergeCell ref="R17:R20"/>
    <mergeCell ref="P3:R3"/>
    <mergeCell ref="C17:D17"/>
    <mergeCell ref="C18:D19"/>
    <mergeCell ref="E18:F18"/>
    <mergeCell ref="C21:D21"/>
    <mergeCell ref="C22:D23"/>
    <mergeCell ref="M17:M20"/>
    <mergeCell ref="L11:L12"/>
    <mergeCell ref="C12:D12"/>
    <mergeCell ref="Q9:Q12"/>
    <mergeCell ref="Q13:Q16"/>
    <mergeCell ref="G9:G10"/>
    <mergeCell ref="C10:D11"/>
    <mergeCell ref="P9:P12"/>
    <mergeCell ref="N13:N16"/>
    <mergeCell ref="O13:O16"/>
    <mergeCell ref="P13:P16"/>
    <mergeCell ref="O9:O12"/>
    <mergeCell ref="P17:P20"/>
    <mergeCell ref="Q17:Q20"/>
    <mergeCell ref="N17:N20"/>
    <mergeCell ref="O17:O20"/>
    <mergeCell ref="B17:B20"/>
    <mergeCell ref="E19:F19"/>
    <mergeCell ref="G19:G20"/>
    <mergeCell ref="C20:D20"/>
    <mergeCell ref="G17:G18"/>
    <mergeCell ref="I19:I20"/>
    <mergeCell ref="L19:L20"/>
    <mergeCell ref="J17:J20"/>
    <mergeCell ref="L23:L24"/>
    <mergeCell ref="I23:I24"/>
    <mergeCell ref="J13:J16"/>
    <mergeCell ref="R4:R8"/>
    <mergeCell ref="H4:I4"/>
    <mergeCell ref="P4:P6"/>
    <mergeCell ref="P7:P8"/>
    <mergeCell ref="L7:L8"/>
    <mergeCell ref="O7:O8"/>
    <mergeCell ref="I7:I8"/>
    <mergeCell ref="K4:L4"/>
    <mergeCell ref="O4:O6"/>
    <mergeCell ref="R21:R24"/>
    <mergeCell ref="Q21:Q24"/>
    <mergeCell ref="P21:P24"/>
    <mergeCell ref="O21:O24"/>
    <mergeCell ref="F2:L2"/>
    <mergeCell ref="A3:O3"/>
    <mergeCell ref="A1:E2"/>
    <mergeCell ref="A4:A8"/>
    <mergeCell ref="B4:B8"/>
    <mergeCell ref="C4:D7"/>
    <mergeCell ref="G4:G7"/>
    <mergeCell ref="C8:D8"/>
    <mergeCell ref="O2:P2"/>
    <mergeCell ref="E5:F6"/>
    <mergeCell ref="C24:D24"/>
    <mergeCell ref="J21:J24"/>
    <mergeCell ref="G23:G24"/>
    <mergeCell ref="G21:G22"/>
    <mergeCell ref="E22:F22"/>
    <mergeCell ref="E23:F23"/>
    <mergeCell ref="I27:I28"/>
    <mergeCell ref="L27:L28"/>
    <mergeCell ref="J25:J28"/>
    <mergeCell ref="M25:M28"/>
    <mergeCell ref="N25:N28"/>
    <mergeCell ref="O25:O28"/>
    <mergeCell ref="I31:I32"/>
    <mergeCell ref="L31:L32"/>
    <mergeCell ref="J29:J32"/>
    <mergeCell ref="M29:M32"/>
    <mergeCell ref="N29:N32"/>
    <mergeCell ref="O29:O32"/>
    <mergeCell ref="A25:G28"/>
    <mergeCell ref="A29:G32"/>
    <mergeCell ref="P29:P32"/>
    <mergeCell ref="Q29:Q32"/>
    <mergeCell ref="P25:P28"/>
    <mergeCell ref="Q25:Q2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V21"/>
  <sheetViews>
    <sheetView zoomScalePageLayoutView="0" workbookViewId="0" topLeftCell="A1">
      <selection activeCell="O2" sqref="O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2" width="8.625" style="13" hidden="1" customWidth="1"/>
    <col min="13" max="13" width="9.00390625" style="16" customWidth="1"/>
    <col min="14" max="14" width="12.625" style="13" customWidth="1"/>
    <col min="15" max="15" width="0.12890625" style="13" customWidth="1"/>
    <col min="16" max="16" width="12.625" style="13" customWidth="1"/>
    <col min="17" max="16384" width="9.00390625" style="13" customWidth="1"/>
  </cols>
  <sheetData>
    <row r="1" spans="1:13" ht="13.5">
      <c r="A1" s="131" t="s">
        <v>29</v>
      </c>
      <c r="B1" s="131"/>
      <c r="C1" s="131"/>
      <c r="D1" s="131"/>
      <c r="E1" s="131"/>
      <c r="I1" s="13"/>
      <c r="M1" s="13"/>
    </row>
    <row r="2" spans="1:22" ht="14.25">
      <c r="A2" s="131"/>
      <c r="B2" s="131"/>
      <c r="C2" s="131"/>
      <c r="D2" s="131"/>
      <c r="E2" s="131"/>
      <c r="F2" s="132" t="s">
        <v>79</v>
      </c>
      <c r="G2" s="132"/>
      <c r="H2" s="132"/>
      <c r="I2" s="132"/>
      <c r="J2" s="132"/>
      <c r="K2" s="36"/>
      <c r="L2" s="36"/>
      <c r="N2" s="16" t="s">
        <v>230</v>
      </c>
      <c r="O2" s="36"/>
      <c r="P2" s="36"/>
      <c r="Q2" s="36"/>
      <c r="R2" s="36"/>
      <c r="S2" s="36"/>
      <c r="T2" s="36"/>
      <c r="U2" s="36"/>
      <c r="V2" s="14"/>
    </row>
    <row r="3" spans="1:16" ht="14.25">
      <c r="A3" s="162" t="s">
        <v>114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63" t="s">
        <v>128</v>
      </c>
      <c r="O4" s="163"/>
      <c r="P4" s="163"/>
    </row>
    <row r="5" spans="1:16" ht="13.5" customHeight="1">
      <c r="A5" s="70" t="s">
        <v>102</v>
      </c>
      <c r="B5" s="140" t="s">
        <v>8</v>
      </c>
      <c r="C5" s="152" t="s">
        <v>1</v>
      </c>
      <c r="D5" s="153"/>
      <c r="E5" s="49" t="s">
        <v>90</v>
      </c>
      <c r="F5" s="50" t="s">
        <v>91</v>
      </c>
      <c r="G5" s="102" t="s">
        <v>3</v>
      </c>
      <c r="H5" s="18"/>
      <c r="I5" s="112" t="s">
        <v>24</v>
      </c>
      <c r="J5" s="113"/>
      <c r="K5" s="19"/>
      <c r="L5" s="20"/>
      <c r="M5" s="158" t="s">
        <v>4</v>
      </c>
      <c r="N5" s="116" t="s">
        <v>5</v>
      </c>
      <c r="O5" s="21"/>
      <c r="P5" s="116" t="s">
        <v>6</v>
      </c>
    </row>
    <row r="6" spans="1:16" s="14" customFormat="1" ht="14.25" customHeight="1">
      <c r="A6" s="61"/>
      <c r="B6" s="141"/>
      <c r="C6" s="81"/>
      <c r="D6" s="82"/>
      <c r="E6" s="135" t="s">
        <v>2</v>
      </c>
      <c r="F6" s="136"/>
      <c r="G6" s="98"/>
      <c r="H6" s="24"/>
      <c r="I6" s="22" t="s">
        <v>25</v>
      </c>
      <c r="J6" s="23" t="s">
        <v>13</v>
      </c>
      <c r="K6" s="24"/>
      <c r="L6" s="25"/>
      <c r="M6" s="159"/>
      <c r="N6" s="117"/>
      <c r="O6" s="26"/>
      <c r="P6" s="117"/>
    </row>
    <row r="7" spans="1:16" s="14" customFormat="1" ht="13.5">
      <c r="A7" s="61"/>
      <c r="B7" s="141"/>
      <c r="C7" s="81"/>
      <c r="D7" s="82"/>
      <c r="E7" s="135"/>
      <c r="F7" s="136"/>
      <c r="G7" s="98"/>
      <c r="H7" s="24"/>
      <c r="I7" s="22" t="s">
        <v>18</v>
      </c>
      <c r="J7" s="23" t="s">
        <v>14</v>
      </c>
      <c r="K7" s="24"/>
      <c r="L7" s="25"/>
      <c r="M7" s="159"/>
      <c r="N7" s="117"/>
      <c r="O7" s="26"/>
      <c r="P7" s="117"/>
    </row>
    <row r="8" spans="1:16" s="14" customFormat="1" ht="13.5">
      <c r="A8" s="61"/>
      <c r="B8" s="141"/>
      <c r="C8" s="81"/>
      <c r="D8" s="82"/>
      <c r="E8" s="135" t="s">
        <v>47</v>
      </c>
      <c r="F8" s="136"/>
      <c r="G8" s="98"/>
      <c r="H8" s="28"/>
      <c r="I8" s="27" t="s">
        <v>11</v>
      </c>
      <c r="J8" s="110" t="s">
        <v>15</v>
      </c>
      <c r="K8" s="28"/>
      <c r="L8" s="33"/>
      <c r="M8" s="160"/>
      <c r="N8" s="118"/>
      <c r="O8" s="29"/>
      <c r="P8" s="118"/>
    </row>
    <row r="9" spans="1:16" s="14" customFormat="1" ht="14.25" thickBot="1">
      <c r="A9" s="62"/>
      <c r="B9" s="142"/>
      <c r="C9" s="68" t="s">
        <v>46</v>
      </c>
      <c r="D9" s="69"/>
      <c r="E9" s="37" t="s">
        <v>81</v>
      </c>
      <c r="F9" s="38" t="s">
        <v>82</v>
      </c>
      <c r="G9" s="51" t="s">
        <v>83</v>
      </c>
      <c r="H9" s="30"/>
      <c r="I9" s="1" t="s">
        <v>12</v>
      </c>
      <c r="J9" s="111"/>
      <c r="K9" s="30"/>
      <c r="L9" s="31"/>
      <c r="M9" s="161"/>
      <c r="N9" s="119"/>
      <c r="O9" s="32"/>
      <c r="P9" s="119"/>
    </row>
    <row r="10" spans="1:16" s="14" customFormat="1" ht="13.5">
      <c r="A10" s="70">
        <v>1</v>
      </c>
      <c r="B10" s="63">
        <v>111</v>
      </c>
      <c r="C10" s="152"/>
      <c r="D10" s="153"/>
      <c r="E10" s="53">
        <v>55148</v>
      </c>
      <c r="F10" s="52" t="s">
        <v>192</v>
      </c>
      <c r="G10" s="102" t="s">
        <v>143</v>
      </c>
      <c r="H10" s="13"/>
      <c r="I10" s="5">
        <v>0.3125</v>
      </c>
      <c r="J10" s="4">
        <f>I11-I10</f>
        <v>0.0844097222222222</v>
      </c>
      <c r="K10" s="74">
        <f>J10/"01:00:00"</f>
        <v>2.025833333333333</v>
      </c>
      <c r="L10" s="74" t="e">
        <f>#REF!/"01:00:00"</f>
        <v>#REF!</v>
      </c>
      <c r="M10" s="83">
        <f>J10</f>
        <v>0.0844097222222222</v>
      </c>
      <c r="N10" s="86">
        <f>20/O10</f>
        <v>9.872480460715757</v>
      </c>
      <c r="O10" s="74">
        <f>M10/"01:00:00"</f>
        <v>2.025833333333333</v>
      </c>
      <c r="P10" s="137" t="s">
        <v>219</v>
      </c>
    </row>
    <row r="11" spans="1:16" s="14" customFormat="1" ht="13.5">
      <c r="A11" s="61"/>
      <c r="B11" s="64"/>
      <c r="C11" s="81" t="s">
        <v>193</v>
      </c>
      <c r="D11" s="82"/>
      <c r="E11" s="81" t="s">
        <v>194</v>
      </c>
      <c r="F11" s="82"/>
      <c r="G11" s="98"/>
      <c r="H11" s="13"/>
      <c r="I11" s="8">
        <v>0.3969097222222222</v>
      </c>
      <c r="J11" s="7">
        <f>20/K10</f>
        <v>9.872480460715757</v>
      </c>
      <c r="K11" s="75"/>
      <c r="L11" s="75"/>
      <c r="M11" s="84"/>
      <c r="N11" s="87"/>
      <c r="O11" s="75"/>
      <c r="P11" s="138"/>
    </row>
    <row r="12" spans="1:16" s="14" customFormat="1" ht="13.5">
      <c r="A12" s="61"/>
      <c r="B12" s="64"/>
      <c r="C12" s="81"/>
      <c r="D12" s="82"/>
      <c r="E12" s="81" t="s">
        <v>195</v>
      </c>
      <c r="F12" s="82"/>
      <c r="G12" s="98" t="s">
        <v>147</v>
      </c>
      <c r="H12" s="13"/>
      <c r="I12" s="10">
        <v>0.40395833333333336</v>
      </c>
      <c r="J12" s="79" t="s">
        <v>206</v>
      </c>
      <c r="K12" s="75"/>
      <c r="L12" s="75"/>
      <c r="M12" s="84"/>
      <c r="N12" s="87"/>
      <c r="O12" s="75"/>
      <c r="P12" s="138"/>
    </row>
    <row r="13" spans="1:16" s="14" customFormat="1" ht="14.25" thickBot="1">
      <c r="A13" s="62"/>
      <c r="B13" s="65"/>
      <c r="C13" s="68" t="s">
        <v>196</v>
      </c>
      <c r="D13" s="69"/>
      <c r="E13" s="37" t="s">
        <v>197</v>
      </c>
      <c r="F13" s="38">
        <v>2007</v>
      </c>
      <c r="G13" s="99"/>
      <c r="H13" s="13"/>
      <c r="I13" s="2">
        <f>I12-I11</f>
        <v>0.007048611111111158</v>
      </c>
      <c r="J13" s="80"/>
      <c r="K13" s="76"/>
      <c r="L13" s="76"/>
      <c r="M13" s="85"/>
      <c r="N13" s="88"/>
      <c r="O13" s="76"/>
      <c r="P13" s="139"/>
    </row>
    <row r="14" spans="1:16" ht="13.5">
      <c r="A14" s="89" t="s">
        <v>52</v>
      </c>
      <c r="B14" s="90"/>
      <c r="C14" s="90"/>
      <c r="D14" s="90"/>
      <c r="E14" s="90"/>
      <c r="F14" s="90"/>
      <c r="G14" s="91"/>
      <c r="I14" s="5">
        <v>0.3125</v>
      </c>
      <c r="J14" s="4">
        <f>I15-I14</f>
        <v>0.125</v>
      </c>
      <c r="K14" s="74">
        <f>J14/"01:00:00"</f>
        <v>3</v>
      </c>
      <c r="L14" s="74" t="e">
        <f>#REF!/"01:00:00"</f>
        <v>#REF!</v>
      </c>
      <c r="M14" s="83">
        <f>J14</f>
        <v>0.125</v>
      </c>
      <c r="N14" s="86">
        <f>20/O14</f>
        <v>6.666666666666667</v>
      </c>
      <c r="O14" s="71">
        <f>M14/"01:00:00"</f>
        <v>3</v>
      </c>
      <c r="P14" s="34"/>
    </row>
    <row r="15" spans="1:16" ht="13.5">
      <c r="A15" s="92"/>
      <c r="B15" s="93"/>
      <c r="C15" s="93"/>
      <c r="D15" s="93"/>
      <c r="E15" s="93"/>
      <c r="F15" s="93"/>
      <c r="G15" s="94"/>
      <c r="I15" s="47">
        <v>0.4375</v>
      </c>
      <c r="J15" s="7">
        <f>20/K14</f>
        <v>6.666666666666667</v>
      </c>
      <c r="K15" s="75"/>
      <c r="L15" s="75"/>
      <c r="M15" s="84"/>
      <c r="N15" s="87"/>
      <c r="O15" s="72"/>
      <c r="P15" s="34"/>
    </row>
    <row r="16" spans="1:16" ht="13.5">
      <c r="A16" s="92"/>
      <c r="B16" s="93"/>
      <c r="C16" s="93"/>
      <c r="D16" s="93"/>
      <c r="E16" s="93"/>
      <c r="F16" s="93"/>
      <c r="G16" s="94"/>
      <c r="I16" s="10">
        <v>0.4583333333333333</v>
      </c>
      <c r="J16" s="77" t="s">
        <v>71</v>
      </c>
      <c r="K16" s="75"/>
      <c r="L16" s="75"/>
      <c r="M16" s="84"/>
      <c r="N16" s="87"/>
      <c r="O16" s="72"/>
      <c r="P16" s="34"/>
    </row>
    <row r="17" spans="1:16" ht="14.25" thickBot="1">
      <c r="A17" s="95"/>
      <c r="B17" s="96"/>
      <c r="C17" s="96"/>
      <c r="D17" s="96"/>
      <c r="E17" s="96"/>
      <c r="F17" s="96"/>
      <c r="G17" s="97"/>
      <c r="I17" s="2">
        <f>I16-I15</f>
        <v>0.020833333333333315</v>
      </c>
      <c r="J17" s="78"/>
      <c r="K17" s="76"/>
      <c r="L17" s="76"/>
      <c r="M17" s="85"/>
      <c r="N17" s="88"/>
      <c r="O17" s="73"/>
      <c r="P17" s="34"/>
    </row>
    <row r="18" spans="1:16" ht="13.5">
      <c r="A18" s="89" t="s">
        <v>103</v>
      </c>
      <c r="B18" s="90"/>
      <c r="C18" s="90"/>
      <c r="D18" s="90"/>
      <c r="E18" s="90"/>
      <c r="F18" s="90"/>
      <c r="G18" s="91"/>
      <c r="I18" s="5">
        <v>0.3125</v>
      </c>
      <c r="J18" s="4">
        <f>I19-I18</f>
        <v>0.08333333333333331</v>
      </c>
      <c r="K18" s="74">
        <f>J18/"01:00:00"</f>
        <v>1.9999999999999996</v>
      </c>
      <c r="L18" s="74" t="e">
        <f>#REF!/"01:00:00"</f>
        <v>#REF!</v>
      </c>
      <c r="M18" s="83">
        <f>J18</f>
        <v>0.08333333333333331</v>
      </c>
      <c r="N18" s="86">
        <f>20/O18</f>
        <v>10.000000000000002</v>
      </c>
      <c r="O18" s="71">
        <f>M18/"01:00:00"</f>
        <v>1.9999999999999996</v>
      </c>
      <c r="P18" s="34"/>
    </row>
    <row r="19" spans="1:16" ht="13.5">
      <c r="A19" s="92"/>
      <c r="B19" s="93"/>
      <c r="C19" s="93"/>
      <c r="D19" s="93"/>
      <c r="E19" s="93"/>
      <c r="F19" s="93"/>
      <c r="G19" s="94"/>
      <c r="I19" s="47">
        <v>0.3958333333333333</v>
      </c>
      <c r="J19" s="7">
        <f>20/K18</f>
        <v>10.000000000000002</v>
      </c>
      <c r="K19" s="75"/>
      <c r="L19" s="75"/>
      <c r="M19" s="84"/>
      <c r="N19" s="87"/>
      <c r="O19" s="72"/>
      <c r="P19" s="34"/>
    </row>
    <row r="20" spans="1:16" ht="13.5">
      <c r="A20" s="92"/>
      <c r="B20" s="93"/>
      <c r="C20" s="93"/>
      <c r="D20" s="93"/>
      <c r="E20" s="93"/>
      <c r="F20" s="93"/>
      <c r="G20" s="94"/>
      <c r="I20" s="10">
        <v>0.4166666666666667</v>
      </c>
      <c r="J20" s="79"/>
      <c r="K20" s="75"/>
      <c r="L20" s="75"/>
      <c r="M20" s="84"/>
      <c r="N20" s="87"/>
      <c r="O20" s="72"/>
      <c r="P20" s="34"/>
    </row>
    <row r="21" spans="1:16" ht="14.25" thickBot="1">
      <c r="A21" s="95"/>
      <c r="B21" s="96"/>
      <c r="C21" s="96"/>
      <c r="D21" s="96"/>
      <c r="E21" s="96"/>
      <c r="F21" s="96"/>
      <c r="G21" s="97"/>
      <c r="I21" s="2">
        <f>I20-I19</f>
        <v>0.02083333333333337</v>
      </c>
      <c r="J21" s="80"/>
      <c r="K21" s="76"/>
      <c r="L21" s="76"/>
      <c r="M21" s="85"/>
      <c r="N21" s="88"/>
      <c r="O21" s="73"/>
      <c r="P21" s="34"/>
    </row>
  </sheetData>
  <sheetProtection/>
  <mergeCells count="46">
    <mergeCell ref="A18:G21"/>
    <mergeCell ref="A14:G17"/>
    <mergeCell ref="B10:B13"/>
    <mergeCell ref="C13:D13"/>
    <mergeCell ref="E12:F12"/>
    <mergeCell ref="L10:L13"/>
    <mergeCell ref="M10:M13"/>
    <mergeCell ref="A10:A13"/>
    <mergeCell ref="G10:G11"/>
    <mergeCell ref="G12:G13"/>
    <mergeCell ref="A1:E2"/>
    <mergeCell ref="F2:J2"/>
    <mergeCell ref="I5:J5"/>
    <mergeCell ref="M5:M9"/>
    <mergeCell ref="J8:J9"/>
    <mergeCell ref="G5:G8"/>
    <mergeCell ref="E6:F7"/>
    <mergeCell ref="E8:F8"/>
    <mergeCell ref="A3:P3"/>
    <mergeCell ref="N4:P4"/>
    <mergeCell ref="P5:P9"/>
    <mergeCell ref="E11:F11"/>
    <mergeCell ref="A5:A9"/>
    <mergeCell ref="B5:B9"/>
    <mergeCell ref="C5:D8"/>
    <mergeCell ref="C9:D9"/>
    <mergeCell ref="N5:N9"/>
    <mergeCell ref="P10:P13"/>
    <mergeCell ref="K10:K13"/>
    <mergeCell ref="N10:N13"/>
    <mergeCell ref="O14:O17"/>
    <mergeCell ref="J16:J17"/>
    <mergeCell ref="C10:D10"/>
    <mergeCell ref="C11:D12"/>
    <mergeCell ref="K14:K17"/>
    <mergeCell ref="L14:L17"/>
    <mergeCell ref="M14:M17"/>
    <mergeCell ref="N14:N17"/>
    <mergeCell ref="O10:O13"/>
    <mergeCell ref="J12:J13"/>
    <mergeCell ref="O18:O21"/>
    <mergeCell ref="J20:J21"/>
    <mergeCell ref="K18:K21"/>
    <mergeCell ref="L18:L21"/>
    <mergeCell ref="M18:M21"/>
    <mergeCell ref="N18:N2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2013-12-14T10:59:29Z</cp:lastPrinted>
  <dcterms:created xsi:type="dcterms:W3CDTF">2007-07-24T02:59:00Z</dcterms:created>
  <dcterms:modified xsi:type="dcterms:W3CDTF">2013-12-15T04:40:26Z</dcterms:modified>
  <cp:category/>
  <cp:version/>
  <cp:contentType/>
  <cp:contentStatus/>
</cp:coreProperties>
</file>