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98" activeTab="0"/>
  </bookViews>
  <sheets>
    <sheet name="120km'FEI)" sheetId="1" r:id="rId1"/>
    <sheet name="80km(FEI) " sheetId="2" r:id="rId2"/>
    <sheet name="80km(JEF) " sheetId="3" r:id="rId3"/>
    <sheet name="60km" sheetId="4" r:id="rId4"/>
    <sheet name="40km" sheetId="5" r:id="rId5"/>
    <sheet name="20km" sheetId="6" r:id="rId6"/>
  </sheets>
  <definedNames>
    <definedName name="_xlnm.Print_Area" localSheetId="0">'120km''FEI)'!$A$3:$AB$35</definedName>
  </definedNames>
  <calcPr fullCalcOnLoad="1"/>
</workbook>
</file>

<file path=xl/sharedStrings.xml><?xml version="1.0" encoding="utf-8"?>
<sst xmlns="http://schemas.openxmlformats.org/spreadsheetml/2006/main" count="482" uniqueCount="266">
  <si>
    <t>出番</t>
  </si>
  <si>
    <t>選手名</t>
  </si>
  <si>
    <t>馬名</t>
  </si>
  <si>
    <t>所属</t>
  </si>
  <si>
    <t>FEI公認種目</t>
  </si>
  <si>
    <t>ゼッケン馬No</t>
  </si>
  <si>
    <t>FEI No</t>
  </si>
  <si>
    <t>Rider</t>
  </si>
  <si>
    <t>Horse</t>
  </si>
  <si>
    <t>Rider</t>
  </si>
  <si>
    <t>Horse</t>
  </si>
  <si>
    <t>Start T</t>
  </si>
  <si>
    <t>Arrival T</t>
  </si>
  <si>
    <t>In T</t>
  </si>
  <si>
    <t>Recovery T</t>
  </si>
  <si>
    <t>Ride T</t>
  </si>
  <si>
    <t>Speed</t>
  </si>
  <si>
    <t>Puls</t>
  </si>
  <si>
    <t>２Leg２０ｋｍ</t>
  </si>
  <si>
    <t>Out T</t>
  </si>
  <si>
    <t>Finish T</t>
  </si>
  <si>
    <t>Total</t>
  </si>
  <si>
    <t>Time</t>
  </si>
  <si>
    <t>Average</t>
  </si>
  <si>
    <t>KM/HR</t>
  </si>
  <si>
    <t>Rank</t>
  </si>
  <si>
    <t>Club</t>
  </si>
  <si>
    <t>１Leg２０ｋｍ</t>
  </si>
  <si>
    <t>JEF公認種目</t>
  </si>
  <si>
    <t>ＣＥＩ１☆８０ｋｍ競技</t>
  </si>
  <si>
    <t>８０ｋｍ競技</t>
  </si>
  <si>
    <t>６０ｋｍトレーニングライド</t>
  </si>
  <si>
    <t>４０ｋｍトレーニングライド</t>
  </si>
  <si>
    <t>MOMOHANAHIME</t>
  </si>
  <si>
    <t>百花姫</t>
  </si>
  <si>
    <t>ｱﾗﾋﾞｱﾝHR</t>
  </si>
  <si>
    <t>Arabian HR</t>
  </si>
  <si>
    <t>Gelding</t>
  </si>
  <si>
    <t>ティッカーテープ</t>
  </si>
  <si>
    <t>TYCKER TAPE</t>
  </si>
  <si>
    <t>Mare</t>
  </si>
  <si>
    <t>FEI No</t>
  </si>
  <si>
    <t>FEI No</t>
  </si>
  <si>
    <t>Total</t>
  </si>
  <si>
    <t>Average</t>
  </si>
  <si>
    <t>Rank</t>
  </si>
  <si>
    <t>Start T</t>
  </si>
  <si>
    <t>Ride T</t>
  </si>
  <si>
    <t>Out T</t>
  </si>
  <si>
    <t>Arrival T</t>
  </si>
  <si>
    <t>Speed</t>
  </si>
  <si>
    <t>In T</t>
  </si>
  <si>
    <t>Puls</t>
  </si>
  <si>
    <t>Time</t>
  </si>
  <si>
    <t>KM/HR</t>
  </si>
  <si>
    <t>Rider</t>
  </si>
  <si>
    <t>Horse</t>
  </si>
  <si>
    <t>Club</t>
  </si>
  <si>
    <t>Recovery T</t>
  </si>
  <si>
    <t>１Leg２８ｋｍ</t>
  </si>
  <si>
    <t>２Leg２８ｋｍ</t>
  </si>
  <si>
    <t>１Leg２８ｋｍ</t>
  </si>
  <si>
    <t>２Leg２８ｋｍ</t>
  </si>
  <si>
    <t>２Leg２０ｋｍ</t>
  </si>
  <si>
    <t>３Leg１２ｋｍ</t>
  </si>
  <si>
    <t>平均時速１０．９km/h、制限時間５時間３０分：ノービス最速タイム(参考)</t>
  </si>
  <si>
    <t>３Leg２４ｋｍ</t>
  </si>
  <si>
    <t>小森　洋子</t>
  </si>
  <si>
    <t>アズ</t>
  </si>
  <si>
    <t>AZTRAL ATTRAKSHON</t>
  </si>
  <si>
    <t>Komori Yoko</t>
  </si>
  <si>
    <t>平均時速８km/h、制限時間５時間：最低タイム(参考)</t>
  </si>
  <si>
    <t>平均時速１３．３km/h、制限時間３時間：最速タイム(参考)</t>
  </si>
  <si>
    <t>ＣＥＩ２☆１２０ｋｍ競技</t>
  </si>
  <si>
    <t>FEI No</t>
  </si>
  <si>
    <t>Total</t>
  </si>
  <si>
    <t>Average</t>
  </si>
  <si>
    <t>Rank</t>
  </si>
  <si>
    <t>Finish T</t>
  </si>
  <si>
    <t>中山　伊知郎</t>
  </si>
  <si>
    <t>Gelding</t>
  </si>
  <si>
    <t>１Leg　２５．５ｋｍ</t>
  </si>
  <si>
    <t>２Leg　２４ｋｍ</t>
  </si>
  <si>
    <t>３Leg　２５．５ｋｍ</t>
  </si>
  <si>
    <t>４Leg　２４ｋｍ</t>
  </si>
  <si>
    <t>５Leg　２１ｋｍ</t>
  </si>
  <si>
    <t>平均時速１２km/h(参考)</t>
  </si>
  <si>
    <t>Cut Off Time</t>
  </si>
  <si>
    <t>八王子RC</t>
  </si>
  <si>
    <t>Hachioji RC</t>
  </si>
  <si>
    <t>秋山　都</t>
  </si>
  <si>
    <t>ｱﾗﾋﾞｱﾝHR</t>
  </si>
  <si>
    <t>山川　恵理香</t>
  </si>
  <si>
    <t>Yamakawa Erika</t>
  </si>
  <si>
    <t>蓮見　清一</t>
  </si>
  <si>
    <t>Hasumi Seiichi</t>
  </si>
  <si>
    <t>北池　ひろみ</t>
  </si>
  <si>
    <t>アイマ</t>
  </si>
  <si>
    <t>ケースター</t>
  </si>
  <si>
    <t>K STAR</t>
  </si>
  <si>
    <t>Stallion</t>
  </si>
  <si>
    <t>平均時速８．９km/h(参考)</t>
  </si>
  <si>
    <t>JPN00253</t>
  </si>
  <si>
    <t>JPN40025</t>
  </si>
  <si>
    <t>塩原　泰三</t>
  </si>
  <si>
    <t>中山　美由紀</t>
  </si>
  <si>
    <t>佐藤　信次</t>
  </si>
  <si>
    <t>Sato Shinji</t>
  </si>
  <si>
    <t>GURASU</t>
  </si>
  <si>
    <t>STORM</t>
  </si>
  <si>
    <t>平均時速８．６km/h、制限時間７時間：最低タイム(参考)</t>
  </si>
  <si>
    <t>NOVICE</t>
  </si>
  <si>
    <t>制限時間：１０時間（１８：５５）</t>
  </si>
  <si>
    <t>審判長：Jane Huff</t>
  </si>
  <si>
    <t>２０１３年３月２２日(金)～３月２３日(土)   伊豆パノラマ･ライド　＆　スター･システム・チャレンジ・カップ CEI</t>
  </si>
  <si>
    <t>審判長：Jane Huff</t>
  </si>
  <si>
    <t>制限時間：６時間４０分（１４：１０）</t>
  </si>
  <si>
    <t>審判長：谷　邦彦</t>
  </si>
  <si>
    <t>制限時間：９時間（１６：３０）</t>
  </si>
  <si>
    <t>２０１３年３月２２日(金)～３月２３日(土)   伊豆パノラマ･ライド　＆　スター･システム・チャレンジ・カップ CEI</t>
  </si>
  <si>
    <t>制限時間：7時間（１４：４５）　　ノービス　5時間３０分～7時間（１３：１５～１４：４５）</t>
  </si>
  <si>
    <t>審判長：谷　邦彦</t>
  </si>
  <si>
    <t>制限時間：３時間～５時間（１０：１０～１２：１０)</t>
  </si>
  <si>
    <t>２０ｋｍトレーニングライド</t>
  </si>
  <si>
    <t>１Leg２０ｋｍ</t>
  </si>
  <si>
    <t>全走行時間</t>
  </si>
  <si>
    <t>全平均時速</t>
  </si>
  <si>
    <t>結果</t>
  </si>
  <si>
    <t>Start T</t>
  </si>
  <si>
    <t>Ride T</t>
  </si>
  <si>
    <t>Finish T</t>
  </si>
  <si>
    <t>Speed</t>
  </si>
  <si>
    <t>In T</t>
  </si>
  <si>
    <t>Puls</t>
  </si>
  <si>
    <t>Rider</t>
  </si>
  <si>
    <t>Horse</t>
  </si>
  <si>
    <t>Club</t>
  </si>
  <si>
    <t>Recovery T</t>
  </si>
  <si>
    <t>立春</t>
  </si>
  <si>
    <t>Arabian HR</t>
  </si>
  <si>
    <t>平均時速６．７km/h、制限時間３時間：最低タイム(参考)</t>
  </si>
  <si>
    <t>２０１３年３月２２日(金)～３月２３日(土)   伊豆パノラマ･ライド　＆　スター･システム・チャレンジ・カップ CEI</t>
  </si>
  <si>
    <t>平均時速１０km/h、制限時間２時間：最速タイム(参考)</t>
  </si>
  <si>
    <t>制限時間：２時間～３時間（８：３０～９：３０)</t>
  </si>
  <si>
    <t>遠藤　乃理子</t>
  </si>
  <si>
    <t>アイディール</t>
  </si>
  <si>
    <t>RUSHCREEK IDEAL</t>
  </si>
  <si>
    <t>Arabian HR</t>
  </si>
  <si>
    <t>Endo Noriko</t>
  </si>
  <si>
    <t>Gelding</t>
  </si>
  <si>
    <t>102UU23</t>
  </si>
  <si>
    <t>ｱﾗﾋﾞｱﾝHR</t>
  </si>
  <si>
    <t>花子</t>
  </si>
  <si>
    <t>HANAKO</t>
  </si>
  <si>
    <t>Kitaike Hiromi</t>
  </si>
  <si>
    <t>Mare</t>
  </si>
  <si>
    <t>JPN40026</t>
  </si>
  <si>
    <t>ｱﾗﾋﾞｱﾝHR</t>
  </si>
  <si>
    <t>102UM46</t>
  </si>
  <si>
    <t>ゾルタン</t>
  </si>
  <si>
    <t>ZOLTAAN</t>
  </si>
  <si>
    <t>Arabian HR</t>
  </si>
  <si>
    <t>Nakayama Ichiro</t>
  </si>
  <si>
    <t>JPN40027</t>
  </si>
  <si>
    <t>ｱﾗﾋﾞｱﾝHR</t>
  </si>
  <si>
    <t>カリーム</t>
  </si>
  <si>
    <t>KAREEM PJ</t>
  </si>
  <si>
    <t>Arabian HR</t>
  </si>
  <si>
    <t>Gelding</t>
  </si>
  <si>
    <t>七野　友子</t>
  </si>
  <si>
    <t>バンディット</t>
  </si>
  <si>
    <t>JESTA BANDETTOBEY</t>
  </si>
  <si>
    <t>Shichino Tomoko</t>
  </si>
  <si>
    <t>伊村　真智子</t>
  </si>
  <si>
    <t>Im Aflame</t>
  </si>
  <si>
    <t>Imura Machiko</t>
  </si>
  <si>
    <t>JPN40024</t>
  </si>
  <si>
    <t>大木　里奈子</t>
  </si>
  <si>
    <t>ポニーボーイ</t>
  </si>
  <si>
    <t>PONY BOY</t>
  </si>
  <si>
    <t>Oki Rinako</t>
  </si>
  <si>
    <t>Shiohara Taizo</t>
  </si>
  <si>
    <t>ムーン</t>
  </si>
  <si>
    <t>MOON</t>
  </si>
  <si>
    <t>Nakayama Miyuki</t>
  </si>
  <si>
    <t>村井　幸子</t>
  </si>
  <si>
    <t>Murai Sachiko</t>
  </si>
  <si>
    <t>USA10635</t>
  </si>
  <si>
    <t>ゲンジ</t>
  </si>
  <si>
    <t>GENJI</t>
  </si>
  <si>
    <t>杉山　純子</t>
  </si>
  <si>
    <t>Sugiyama Junko</t>
  </si>
  <si>
    <t>関口　真由美</t>
  </si>
  <si>
    <t>ブレーブキッド</t>
  </si>
  <si>
    <t>BRAVE KID</t>
  </si>
  <si>
    <t>Hachioji RC</t>
  </si>
  <si>
    <t>Sekiguchi Mayumi</t>
  </si>
  <si>
    <t>Gelding</t>
  </si>
  <si>
    <t>常盤　幸子</t>
  </si>
  <si>
    <t>ストーム</t>
  </si>
  <si>
    <t>Tokiwa Sachiko</t>
  </si>
  <si>
    <t>RISHUN</t>
  </si>
  <si>
    <t>Arabian HR</t>
  </si>
  <si>
    <t>Akiyama Miyako</t>
  </si>
  <si>
    <t>Mare</t>
  </si>
  <si>
    <t>大東　孝裕</t>
  </si>
  <si>
    <t>モーニング</t>
  </si>
  <si>
    <t>MORNING</t>
  </si>
  <si>
    <t>Arabian HR</t>
  </si>
  <si>
    <t>Ohigashi Takahiro</t>
  </si>
  <si>
    <t>Mare</t>
  </si>
  <si>
    <t>浦田　素子</t>
  </si>
  <si>
    <t>ルーシー</t>
  </si>
  <si>
    <t>LUCY</t>
  </si>
  <si>
    <t>Urata Motoko</t>
  </si>
  <si>
    <t>グラース</t>
  </si>
  <si>
    <t>48/52</t>
  </si>
  <si>
    <t>60/52</t>
  </si>
  <si>
    <t>60/56</t>
  </si>
  <si>
    <t>52/52</t>
  </si>
  <si>
    <t>56/52</t>
  </si>
  <si>
    <t>52/56</t>
  </si>
  <si>
    <t>ｱﾗﾋﾞｱﾝHR</t>
  </si>
  <si>
    <t>48/48</t>
  </si>
  <si>
    <t>56/56</t>
  </si>
  <si>
    <t>52/52</t>
  </si>
  <si>
    <t>60/56</t>
  </si>
  <si>
    <t>棄権</t>
  </si>
  <si>
    <t>52/56</t>
  </si>
  <si>
    <t>56/52</t>
  </si>
  <si>
    <t>48/52</t>
  </si>
  <si>
    <t>44/44</t>
  </si>
  <si>
    <t>48/48</t>
  </si>
  <si>
    <t>完走</t>
  </si>
  <si>
    <t>52/52</t>
  </si>
  <si>
    <t>60/56</t>
  </si>
  <si>
    <t>44/40</t>
  </si>
  <si>
    <t>56/52</t>
  </si>
  <si>
    <t>52/48</t>
  </si>
  <si>
    <t>跛行失権</t>
  </si>
  <si>
    <t>52/52</t>
  </si>
  <si>
    <t>56/60(52)</t>
  </si>
  <si>
    <t>完走</t>
  </si>
  <si>
    <t>完走率：　　100　％</t>
  </si>
  <si>
    <t>完走率：100％</t>
  </si>
  <si>
    <t>48/56</t>
  </si>
  <si>
    <t>52/48</t>
  </si>
  <si>
    <t>52/52
(48/44)</t>
  </si>
  <si>
    <t>56/56</t>
  </si>
  <si>
    <t>完走率：75％</t>
  </si>
  <si>
    <t>完走率:0％</t>
  </si>
  <si>
    <t>2位</t>
  </si>
  <si>
    <t>3位</t>
  </si>
  <si>
    <t>完走率：60％</t>
  </si>
  <si>
    <t>56/52</t>
  </si>
  <si>
    <t>56/62</t>
  </si>
  <si>
    <t>60/60</t>
  </si>
  <si>
    <t>56/56</t>
  </si>
  <si>
    <t>3位</t>
  </si>
  <si>
    <t>5位</t>
  </si>
  <si>
    <t>4位</t>
  </si>
  <si>
    <t>44/48</t>
  </si>
  <si>
    <t>1位 BC</t>
  </si>
  <si>
    <t>2位</t>
  </si>
  <si>
    <t>1位 BC</t>
  </si>
  <si>
    <t>２０１３年３月２２日(金)～３月２３日(土)   伊豆パノラマ･ライド　＆　スター･システム・チャレンジ・カップ CEI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</si>
</sst>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[$-F400]h:mm:ss\ AM/PM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2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25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21" fontId="3" fillId="0" borderId="10" xfId="0" applyNumberFormat="1" applyFon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vertical="center" shrinkToFit="1"/>
    </xf>
    <xf numFmtId="21" fontId="0" fillId="0" borderId="11" xfId="0" applyNumberForma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21" fontId="0" fillId="0" borderId="13" xfId="0" applyNumberFormat="1" applyFill="1" applyBorder="1" applyAlignment="1">
      <alignment horizontal="right" vertical="center" shrinkToFit="1"/>
    </xf>
    <xf numFmtId="21" fontId="0" fillId="0" borderId="14" xfId="0" applyNumberFormat="1" applyFill="1" applyBorder="1" applyAlignment="1">
      <alignment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right" vertical="center" shrinkToFit="1"/>
    </xf>
    <xf numFmtId="21" fontId="0" fillId="0" borderId="16" xfId="0" applyNumberFormat="1" applyFill="1" applyBorder="1" applyAlignment="1">
      <alignment vertical="center" shrinkToFit="1"/>
    </xf>
    <xf numFmtId="21" fontId="0" fillId="0" borderId="16" xfId="0" applyNumberFormat="1" applyFill="1" applyBorder="1" applyAlignment="1">
      <alignment horizontal="right" vertical="center" shrinkToFit="1"/>
    </xf>
    <xf numFmtId="21" fontId="0" fillId="0" borderId="13" xfId="0" applyNumberFormat="1" applyFill="1" applyBorder="1" applyAlignment="1">
      <alignment vertical="center" shrinkToFit="1"/>
    </xf>
    <xf numFmtId="46" fontId="0" fillId="0" borderId="12" xfId="0" applyNumberForma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21" fontId="0" fillId="0" borderId="0" xfId="0" applyNumberFormat="1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21" fontId="0" fillId="0" borderId="17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21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21" fontId="3" fillId="0" borderId="16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0" fillId="0" borderId="24" xfId="0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30" xfId="0" applyFill="1" applyBorder="1" applyAlignment="1">
      <alignment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1" xfId="0" applyFill="1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21" fontId="0" fillId="0" borderId="14" xfId="0" applyNumberFormat="1" applyFont="1" applyFill="1" applyBorder="1" applyAlignment="1">
      <alignment horizontal="right" vertical="center" shrinkToFit="1"/>
    </xf>
    <xf numFmtId="21" fontId="0" fillId="0" borderId="16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wrapText="1" shrinkToFit="1"/>
    </xf>
    <xf numFmtId="21" fontId="20" fillId="17" borderId="14" xfId="0" applyNumberFormat="1" applyFont="1" applyFill="1" applyBorder="1" applyAlignment="1">
      <alignment horizontal="right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34" xfId="0" applyBorder="1" applyAlignment="1">
      <alignment horizontal="center" vertical="center" shrinkToFit="1"/>
    </xf>
    <xf numFmtId="21" fontId="20" fillId="17" borderId="16" xfId="0" applyNumberFormat="1" applyFont="1" applyFill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21" fontId="0" fillId="0" borderId="35" xfId="0" applyNumberFormat="1" applyFill="1" applyBorder="1" applyAlignment="1">
      <alignment vertical="center" shrinkToFit="1"/>
    </xf>
    <xf numFmtId="21" fontId="0" fillId="0" borderId="11" xfId="0" applyNumberFormat="1" applyFill="1" applyBorder="1" applyAlignment="1">
      <alignment horizontal="right" vertical="center" shrinkToFit="1"/>
    </xf>
    <xf numFmtId="0" fontId="0" fillId="0" borderId="36" xfId="0" applyBorder="1" applyAlignment="1">
      <alignment horizontal="center" vertical="center" shrinkToFit="1"/>
    </xf>
    <xf numFmtId="46" fontId="0" fillId="0" borderId="37" xfId="0" applyNumberFormat="1" applyFill="1" applyBorder="1" applyAlignment="1">
      <alignment horizontal="center" vertical="center" shrinkToFit="1"/>
    </xf>
    <xf numFmtId="46" fontId="0" fillId="0" borderId="38" xfId="0" applyNumberFormat="1" applyFill="1" applyBorder="1" applyAlignment="1">
      <alignment horizontal="center" vertical="center" shrinkToFit="1"/>
    </xf>
    <xf numFmtId="46" fontId="0" fillId="0" borderId="39" xfId="0" applyNumberForma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NumberFormat="1" applyFill="1" applyBorder="1" applyAlignment="1">
      <alignment horizontal="center" vertical="center" shrinkToFit="1"/>
    </xf>
    <xf numFmtId="0" fontId="0" fillId="0" borderId="23" xfId="0" applyNumberFormat="1" applyFill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1" xfId="0" applyNumberFormat="1" applyFill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NumberFormat="1" applyFill="1" applyBorder="1" applyAlignment="1">
      <alignment horizontal="center" vertical="center" shrinkToFit="1"/>
    </xf>
    <xf numFmtId="46" fontId="0" fillId="0" borderId="57" xfId="0" applyNumberForma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21" fontId="0" fillId="0" borderId="58" xfId="0" applyNumberFormat="1" applyFill="1" applyBorder="1" applyAlignment="1">
      <alignment horizontal="center" vertical="center" shrinkToFit="1"/>
    </xf>
    <xf numFmtId="21" fontId="0" fillId="0" borderId="59" xfId="0" applyNumberFormat="1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21" fontId="0" fillId="0" borderId="61" xfId="0" applyNumberFormat="1" applyFont="1" applyFill="1" applyBorder="1" applyAlignment="1">
      <alignment horizontal="center" vertical="center" shrinkToFit="1"/>
    </xf>
    <xf numFmtId="21" fontId="0" fillId="0" borderId="62" xfId="0" applyNumberFormat="1" applyFont="1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21" fontId="0" fillId="0" borderId="0" xfId="0" applyNumberFormat="1" applyFill="1" applyAlignment="1">
      <alignment vertical="center" shrinkToFit="1"/>
    </xf>
    <xf numFmtId="0" fontId="23" fillId="0" borderId="26" xfId="0" applyFont="1" applyBorder="1" applyAlignment="1">
      <alignment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wrapText="1" shrinkToFit="1"/>
    </xf>
    <xf numFmtId="0" fontId="0" fillId="0" borderId="58" xfId="0" applyFill="1" applyBorder="1" applyAlignment="1">
      <alignment horizontal="center" vertical="center" wrapText="1" shrinkToFit="1"/>
    </xf>
    <xf numFmtId="0" fontId="0" fillId="0" borderId="59" xfId="0" applyFill="1" applyBorder="1" applyAlignment="1">
      <alignment horizontal="center" vertical="center" wrapText="1" shrinkToFit="1"/>
    </xf>
    <xf numFmtId="0" fontId="0" fillId="0" borderId="73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wrapText="1" shrinkToFit="1"/>
    </xf>
    <xf numFmtId="0" fontId="0" fillId="0" borderId="48" xfId="0" applyFill="1" applyBorder="1" applyAlignment="1">
      <alignment horizontal="center" vertical="center" wrapText="1" shrinkToFit="1"/>
    </xf>
    <xf numFmtId="0" fontId="0" fillId="0" borderId="49" xfId="0" applyFill="1" applyBorder="1" applyAlignment="1">
      <alignment horizontal="center" vertical="center" wrapText="1" shrinkToFit="1"/>
    </xf>
    <xf numFmtId="21" fontId="0" fillId="0" borderId="72" xfId="0" applyNumberFormat="1" applyFill="1" applyBorder="1" applyAlignment="1">
      <alignment horizontal="center" vertical="center" shrinkToFit="1"/>
    </xf>
    <xf numFmtId="176" fontId="0" fillId="0" borderId="63" xfId="0" applyNumberFormat="1" applyFill="1" applyBorder="1" applyAlignment="1">
      <alignment horizontal="center" vertical="center" shrinkToFit="1"/>
    </xf>
    <xf numFmtId="176" fontId="0" fillId="0" borderId="60" xfId="0" applyNumberFormat="1" applyFill="1" applyBorder="1" applyAlignment="1">
      <alignment horizontal="center" vertical="center" shrinkToFit="1"/>
    </xf>
    <xf numFmtId="176" fontId="0" fillId="0" borderId="23" xfId="0" applyNumberFormat="1" applyFill="1" applyBorder="1" applyAlignment="1">
      <alignment horizontal="center" vertical="center" shrinkToFit="1"/>
    </xf>
    <xf numFmtId="46" fontId="0" fillId="0" borderId="75" xfId="0" applyNumberFormat="1" applyFill="1" applyBorder="1" applyAlignment="1">
      <alignment horizontal="center" vertical="center" shrinkToFit="1"/>
    </xf>
    <xf numFmtId="46" fontId="0" fillId="0" borderId="76" xfId="0" applyNumberFormat="1" applyFill="1" applyBorder="1" applyAlignment="1">
      <alignment horizontal="center" vertical="center" shrinkToFit="1"/>
    </xf>
    <xf numFmtId="46" fontId="0" fillId="0" borderId="77" xfId="0" applyNumberFormat="1" applyFill="1" applyBorder="1" applyAlignment="1">
      <alignment horizontal="center" vertical="center" shrinkToFit="1"/>
    </xf>
    <xf numFmtId="21" fontId="0" fillId="0" borderId="78" xfId="0" applyNumberFormat="1" applyFill="1" applyBorder="1" applyAlignment="1">
      <alignment horizontal="center" vertical="center" shrinkToFit="1"/>
    </xf>
    <xf numFmtId="176" fontId="0" fillId="0" borderId="56" xfId="0" applyNumberForma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79" xfId="0" applyFill="1" applyBorder="1" applyAlignment="1">
      <alignment horizontal="center" vertical="center" shrinkToFit="1"/>
    </xf>
    <xf numFmtId="176" fontId="0" fillId="0" borderId="55" xfId="0" applyNumberFormat="1" applyFill="1" applyBorder="1" applyAlignment="1">
      <alignment horizontal="center" vertical="center" shrinkToFit="1"/>
    </xf>
    <xf numFmtId="176" fontId="0" fillId="0" borderId="40" xfId="0" applyNumberFormat="1" applyFill="1" applyBorder="1" applyAlignment="1">
      <alignment horizontal="center" vertical="center" shrinkToFit="1"/>
    </xf>
    <xf numFmtId="176" fontId="0" fillId="0" borderId="36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30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46" fontId="0" fillId="0" borderId="30" xfId="0" applyNumberFormat="1" applyFill="1" applyBorder="1" applyAlignment="1">
      <alignment horizontal="center" vertical="center" shrinkToFit="1"/>
    </xf>
    <xf numFmtId="46" fontId="0" fillId="0" borderId="48" xfId="0" applyNumberFormat="1" applyFill="1" applyBorder="1" applyAlignment="1">
      <alignment horizontal="center" vertical="center" shrinkToFit="1"/>
    </xf>
    <xf numFmtId="46" fontId="0" fillId="0" borderId="49" xfId="0" applyNumberFormat="1" applyFill="1" applyBorder="1" applyAlignment="1">
      <alignment horizontal="center" vertical="center" shrinkToFit="1"/>
    </xf>
    <xf numFmtId="21" fontId="0" fillId="0" borderId="50" xfId="0" applyNumberFormat="1" applyFill="1" applyBorder="1" applyAlignment="1">
      <alignment horizontal="center" vertical="center" shrinkToFit="1"/>
    </xf>
    <xf numFmtId="21" fontId="0" fillId="0" borderId="51" xfId="0" applyNumberFormat="1" applyFill="1" applyBorder="1" applyAlignment="1">
      <alignment horizontal="center" vertical="center" shrinkToFit="1"/>
    </xf>
    <xf numFmtId="21" fontId="0" fillId="0" borderId="52" xfId="0" applyNumberFormat="1" applyFill="1" applyBorder="1" applyAlignment="1">
      <alignment horizontal="center" vertical="center" shrinkToFit="1"/>
    </xf>
    <xf numFmtId="0" fontId="0" fillId="0" borderId="80" xfId="0" applyNumberFormat="1" applyFill="1" applyBorder="1" applyAlignment="1">
      <alignment horizontal="center" vertical="center" shrinkToFit="1"/>
    </xf>
    <xf numFmtId="0" fontId="0" fillId="0" borderId="36" xfId="0" applyNumberForma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81" xfId="0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3" fillId="0" borderId="53" xfId="0" applyFont="1" applyBorder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shrinkToFit="1"/>
    </xf>
    <xf numFmtId="0" fontId="0" fillId="0" borderId="54" xfId="0" applyBorder="1" applyAlignment="1">
      <alignment vertical="center"/>
    </xf>
    <xf numFmtId="0" fontId="0" fillId="0" borderId="26" xfId="0" applyFill="1" applyBorder="1" applyAlignment="1">
      <alignment horizontal="right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21" fontId="0" fillId="0" borderId="11" xfId="0" applyNumberFormat="1" applyFont="1" applyFill="1" applyBorder="1" applyAlignment="1">
      <alignment horizontal="center" vertical="center" shrinkToFit="1"/>
    </xf>
    <xf numFmtId="21" fontId="0" fillId="0" borderId="12" xfId="0" applyNumberFormat="1" applyFont="1" applyFill="1" applyBorder="1" applyAlignment="1">
      <alignment horizontal="center" vertical="center" shrinkToFit="1"/>
    </xf>
    <xf numFmtId="0" fontId="22" fillId="0" borderId="26" xfId="0" applyFont="1" applyBorder="1" applyAlignment="1">
      <alignment vertical="center" shrinkToFit="1"/>
    </xf>
    <xf numFmtId="21" fontId="0" fillId="0" borderId="11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center" vertical="center" shrinkToFit="1"/>
    </xf>
    <xf numFmtId="21" fontId="0" fillId="0" borderId="16" xfId="0" applyNumberForma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84</xdr:row>
      <xdr:rowOff>0</xdr:rowOff>
    </xdr:from>
    <xdr:to>
      <xdr:col>7</xdr:col>
      <xdr:colOff>390525</xdr:colOff>
      <xdr:row>84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478000"/>
          <a:ext cx="4429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0</xdr:col>
      <xdr:colOff>104775</xdr:colOff>
      <xdr:row>2</xdr:row>
      <xdr:rowOff>142875</xdr:rowOff>
    </xdr:from>
    <xdr:to>
      <xdr:col>7</xdr:col>
      <xdr:colOff>390525</xdr:colOff>
      <xdr:row>4</xdr:row>
      <xdr:rowOff>0</xdr:rowOff>
    </xdr:to>
    <xdr:sp>
      <xdr:nvSpPr>
        <xdr:cNvPr id="2" name="WordArt 1"/>
        <xdr:cNvSpPr>
          <a:spLocks/>
        </xdr:cNvSpPr>
      </xdr:nvSpPr>
      <xdr:spPr>
        <a:xfrm>
          <a:off x="104775" y="485775"/>
          <a:ext cx="4429125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4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38100</xdr:rowOff>
    </xdr:to>
    <xdr:sp>
      <xdr:nvSpPr>
        <xdr:cNvPr id="5" name="WordArt 1"/>
        <xdr:cNvSpPr>
          <a:spLocks/>
        </xdr:cNvSpPr>
      </xdr:nvSpPr>
      <xdr:spPr>
        <a:xfrm>
          <a:off x="104775" y="142875"/>
          <a:ext cx="44291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34"/>
  <sheetViews>
    <sheetView tabSelected="1" zoomScale="75" zoomScaleNormal="75" workbookViewId="0" topLeftCell="A1">
      <selection activeCell="A3" sqref="A3:E4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625" style="16" bestFit="1" customWidth="1"/>
    <col min="15" max="15" width="9.00390625" style="13" customWidth="1"/>
    <col min="16" max="16" width="6.00390625" style="13" hidden="1" customWidth="1"/>
    <col min="17" max="17" width="9.00390625" style="16" customWidth="1"/>
    <col min="18" max="18" width="8.875" style="13" customWidth="1"/>
    <col min="19" max="19" width="4.125" style="13" hidden="1" customWidth="1"/>
    <col min="20" max="20" width="9.00390625" style="16" customWidth="1"/>
    <col min="21" max="21" width="9.00390625" style="13" customWidth="1"/>
    <col min="22" max="22" width="8.25390625" style="13" hidden="1" customWidth="1"/>
    <col min="23" max="23" width="8.625" style="13" hidden="1" customWidth="1"/>
    <col min="24" max="24" width="3.125" style="13" hidden="1" customWidth="1"/>
    <col min="25" max="25" width="9.00390625" style="16" customWidth="1"/>
    <col min="26" max="26" width="12.625" style="13" customWidth="1"/>
    <col min="27" max="27" width="0.12890625" style="13" hidden="1" customWidth="1"/>
    <col min="28" max="28" width="12.625" style="13" customWidth="1"/>
    <col min="29" max="16384" width="9.00390625" style="13" customWidth="1"/>
  </cols>
  <sheetData>
    <row r="3" spans="1:25" ht="13.5">
      <c r="A3" s="104" t="s">
        <v>73</v>
      </c>
      <c r="B3" s="104"/>
      <c r="C3" s="104"/>
      <c r="D3" s="104"/>
      <c r="E3" s="104"/>
      <c r="H3" s="13"/>
      <c r="K3" s="13"/>
      <c r="N3" s="13"/>
      <c r="Q3" s="13"/>
      <c r="T3" s="13"/>
      <c r="Y3" s="13"/>
    </row>
    <row r="4" spans="1:21" ht="13.5">
      <c r="A4" s="104"/>
      <c r="B4" s="104"/>
      <c r="C4" s="104"/>
      <c r="D4" s="104"/>
      <c r="E4" s="104"/>
      <c r="F4" s="105" t="s">
        <v>4</v>
      </c>
      <c r="G4" s="105"/>
      <c r="H4" s="106" t="s">
        <v>112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T4" s="107" t="s">
        <v>244</v>
      </c>
      <c r="U4" s="107"/>
    </row>
    <row r="5" spans="1:28" ht="14.25" thickBot="1">
      <c r="A5" s="108" t="s">
        <v>265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36"/>
      <c r="V5" s="36"/>
      <c r="W5" s="44"/>
      <c r="X5" s="45"/>
      <c r="Y5" s="45"/>
      <c r="Z5" s="130" t="s">
        <v>113</v>
      </c>
      <c r="AA5" s="130"/>
      <c r="AB5" s="130"/>
    </row>
    <row r="6" spans="1:28" ht="13.5">
      <c r="A6" s="109" t="s">
        <v>0</v>
      </c>
      <c r="B6" s="113" t="s">
        <v>5</v>
      </c>
      <c r="C6" s="116" t="s">
        <v>74</v>
      </c>
      <c r="D6" s="117"/>
      <c r="E6" s="116" t="s">
        <v>74</v>
      </c>
      <c r="F6" s="117"/>
      <c r="G6" s="99" t="s">
        <v>3</v>
      </c>
      <c r="H6" s="97" t="s">
        <v>81</v>
      </c>
      <c r="I6" s="98"/>
      <c r="J6" s="18"/>
      <c r="K6" s="97" t="s">
        <v>82</v>
      </c>
      <c r="L6" s="98"/>
      <c r="M6" s="18"/>
      <c r="N6" s="97" t="s">
        <v>83</v>
      </c>
      <c r="O6" s="98"/>
      <c r="P6" s="18"/>
      <c r="Q6" s="97" t="s">
        <v>84</v>
      </c>
      <c r="R6" s="98"/>
      <c r="S6" s="18"/>
      <c r="T6" s="97" t="s">
        <v>85</v>
      </c>
      <c r="U6" s="98"/>
      <c r="V6" s="18"/>
      <c r="W6" s="19"/>
      <c r="X6" s="20"/>
      <c r="Y6" s="121" t="s">
        <v>75</v>
      </c>
      <c r="Z6" s="99" t="s">
        <v>76</v>
      </c>
      <c r="AA6" s="21"/>
      <c r="AB6" s="131" t="s">
        <v>77</v>
      </c>
    </row>
    <row r="7" spans="1:28" ht="13.5">
      <c r="A7" s="110"/>
      <c r="B7" s="114"/>
      <c r="C7" s="100" t="s">
        <v>1</v>
      </c>
      <c r="D7" s="101"/>
      <c r="E7" s="100" t="s">
        <v>2</v>
      </c>
      <c r="F7" s="101"/>
      <c r="G7" s="95"/>
      <c r="H7" s="22" t="s">
        <v>46</v>
      </c>
      <c r="I7" s="23" t="s">
        <v>47</v>
      </c>
      <c r="J7" s="24"/>
      <c r="K7" s="22" t="s">
        <v>48</v>
      </c>
      <c r="L7" s="23" t="s">
        <v>47</v>
      </c>
      <c r="M7" s="24"/>
      <c r="N7" s="22" t="s">
        <v>48</v>
      </c>
      <c r="O7" s="23" t="s">
        <v>47</v>
      </c>
      <c r="P7" s="24"/>
      <c r="Q7" s="22" t="s">
        <v>48</v>
      </c>
      <c r="R7" s="23" t="s">
        <v>47</v>
      </c>
      <c r="S7" s="24"/>
      <c r="T7" s="22" t="s">
        <v>48</v>
      </c>
      <c r="U7" s="23" t="s">
        <v>47</v>
      </c>
      <c r="V7" s="24"/>
      <c r="W7" s="24"/>
      <c r="X7" s="25"/>
      <c r="Y7" s="93"/>
      <c r="Z7" s="95"/>
      <c r="AA7" s="26"/>
      <c r="AB7" s="132"/>
    </row>
    <row r="8" spans="1:28" ht="13.5">
      <c r="A8" s="110"/>
      <c r="B8" s="114"/>
      <c r="C8" s="100"/>
      <c r="D8" s="101"/>
      <c r="E8" s="100"/>
      <c r="F8" s="101"/>
      <c r="G8" s="95"/>
      <c r="H8" s="22" t="s">
        <v>49</v>
      </c>
      <c r="I8" s="23" t="s">
        <v>50</v>
      </c>
      <c r="J8" s="24"/>
      <c r="K8" s="22" t="s">
        <v>49</v>
      </c>
      <c r="L8" s="23" t="s">
        <v>50</v>
      </c>
      <c r="M8" s="24"/>
      <c r="N8" s="22" t="s">
        <v>49</v>
      </c>
      <c r="O8" s="23" t="s">
        <v>50</v>
      </c>
      <c r="P8" s="24"/>
      <c r="Q8" s="22" t="s">
        <v>49</v>
      </c>
      <c r="R8" s="23" t="s">
        <v>50</v>
      </c>
      <c r="S8" s="24"/>
      <c r="T8" s="22" t="s">
        <v>78</v>
      </c>
      <c r="U8" s="23" t="s">
        <v>50</v>
      </c>
      <c r="V8" s="24"/>
      <c r="W8" s="24"/>
      <c r="X8" s="25"/>
      <c r="Y8" s="93"/>
      <c r="Z8" s="95"/>
      <c r="AA8" s="26"/>
      <c r="AB8" s="132"/>
    </row>
    <row r="9" spans="1:28" ht="13.5">
      <c r="A9" s="111"/>
      <c r="B9" s="114"/>
      <c r="C9" s="100"/>
      <c r="D9" s="101"/>
      <c r="E9" s="100"/>
      <c r="F9" s="101"/>
      <c r="G9" s="95"/>
      <c r="H9" s="27" t="s">
        <v>51</v>
      </c>
      <c r="I9" s="91" t="s">
        <v>52</v>
      </c>
      <c r="J9" s="28"/>
      <c r="K9" s="27" t="s">
        <v>51</v>
      </c>
      <c r="L9" s="91" t="s">
        <v>52</v>
      </c>
      <c r="M9" s="28"/>
      <c r="N9" s="27" t="s">
        <v>51</v>
      </c>
      <c r="O9" s="91" t="s">
        <v>52</v>
      </c>
      <c r="P9" s="28"/>
      <c r="Q9" s="27" t="s">
        <v>51</v>
      </c>
      <c r="R9" s="91" t="s">
        <v>52</v>
      </c>
      <c r="S9" s="28"/>
      <c r="T9" s="27" t="s">
        <v>51</v>
      </c>
      <c r="U9" s="91" t="s">
        <v>52</v>
      </c>
      <c r="V9" s="28"/>
      <c r="W9" s="28"/>
      <c r="X9" s="34"/>
      <c r="Y9" s="93" t="s">
        <v>53</v>
      </c>
      <c r="Z9" s="95" t="s">
        <v>54</v>
      </c>
      <c r="AA9" s="29"/>
      <c r="AB9" s="133"/>
    </row>
    <row r="10" spans="1:28" ht="14.25" thickBot="1">
      <c r="A10" s="112"/>
      <c r="B10" s="115"/>
      <c r="C10" s="102" t="s">
        <v>55</v>
      </c>
      <c r="D10" s="103"/>
      <c r="E10" s="102" t="s">
        <v>56</v>
      </c>
      <c r="F10" s="103"/>
      <c r="G10" s="30" t="s">
        <v>57</v>
      </c>
      <c r="H10" s="1" t="s">
        <v>58</v>
      </c>
      <c r="I10" s="92"/>
      <c r="J10" s="31"/>
      <c r="K10" s="1" t="s">
        <v>58</v>
      </c>
      <c r="L10" s="92"/>
      <c r="M10" s="31"/>
      <c r="N10" s="1" t="s">
        <v>58</v>
      </c>
      <c r="O10" s="92"/>
      <c r="P10" s="31"/>
      <c r="Q10" s="1" t="s">
        <v>58</v>
      </c>
      <c r="R10" s="92"/>
      <c r="S10" s="31"/>
      <c r="T10" s="1" t="s">
        <v>58</v>
      </c>
      <c r="U10" s="92"/>
      <c r="V10" s="31"/>
      <c r="W10" s="31"/>
      <c r="X10" s="32"/>
      <c r="Y10" s="94"/>
      <c r="Z10" s="96"/>
      <c r="AA10" s="33"/>
      <c r="AB10" s="134"/>
    </row>
    <row r="11" spans="1:28" ht="13.5">
      <c r="A11" s="76">
        <v>1</v>
      </c>
      <c r="B11" s="79">
        <v>5</v>
      </c>
      <c r="C11" s="82">
        <v>10017674</v>
      </c>
      <c r="D11" s="86"/>
      <c r="E11" s="82" t="s">
        <v>163</v>
      </c>
      <c r="F11" s="83"/>
      <c r="G11" s="61" t="s">
        <v>164</v>
      </c>
      <c r="H11" s="11">
        <v>0.23958333333333334</v>
      </c>
      <c r="I11" s="12">
        <f>H13-H11</f>
        <v>0.07604166666666665</v>
      </c>
      <c r="J11" s="58">
        <f>I11/"01:00:00"</f>
        <v>1.8249999999999995</v>
      </c>
      <c r="K11" s="3">
        <f>H13+TIME(0,50,0)</f>
        <v>0.3503472222222222</v>
      </c>
      <c r="L11" s="4">
        <f>K13-K11</f>
        <v>0.06387731481481485</v>
      </c>
      <c r="M11" s="58">
        <f>L11/"01:00:00"</f>
        <v>1.5330555555555563</v>
      </c>
      <c r="N11" s="5">
        <f>K13+TIME(0,40,0)</f>
        <v>0.44200231481481483</v>
      </c>
      <c r="O11" s="4">
        <f>N13-N11</f>
        <v>0.07364583333333335</v>
      </c>
      <c r="P11" s="58">
        <f>O11/"01:00:00"</f>
        <v>1.7675000000000005</v>
      </c>
      <c r="Q11" s="5">
        <f>N13+TIME(0,60,0)</f>
        <v>0.5573148148148148</v>
      </c>
      <c r="R11" s="4">
        <f>Q13-Q11</f>
        <v>0.06743055555555555</v>
      </c>
      <c r="S11" s="58">
        <f>R11/"01:00:00"</f>
        <v>1.6183333333333332</v>
      </c>
      <c r="T11" s="5">
        <f>Q13+TIME(0,40,0)</f>
        <v>0.6525231481481482</v>
      </c>
      <c r="U11" s="4">
        <f>T12-T11</f>
        <v>0.0507523148148149</v>
      </c>
      <c r="V11" s="58">
        <f>U11/"01:00:00"</f>
        <v>1.2180555555555577</v>
      </c>
      <c r="W11" s="58" t="e">
        <f>#REF!/"01:00:00"</f>
        <v>#REF!</v>
      </c>
      <c r="X11" s="58" t="e">
        <f>#REF!/"01:00:00"</f>
        <v>#REF!</v>
      </c>
      <c r="Y11" s="121">
        <f>I11+L11+O11+R11+U11</f>
        <v>0.33174768518518527</v>
      </c>
      <c r="Z11" s="122">
        <f>120/AA11</f>
        <v>15.071695216830056</v>
      </c>
      <c r="AA11" s="58">
        <f>Y11/"01:00:00"</f>
        <v>7.9619444444444465</v>
      </c>
      <c r="AB11" s="118" t="s">
        <v>264</v>
      </c>
    </row>
    <row r="12" spans="1:28" ht="13.5">
      <c r="A12" s="77"/>
      <c r="B12" s="80"/>
      <c r="C12" s="84" t="s">
        <v>94</v>
      </c>
      <c r="D12" s="87"/>
      <c r="E12" s="84" t="s">
        <v>165</v>
      </c>
      <c r="F12" s="85"/>
      <c r="G12" s="61"/>
      <c r="H12" s="6">
        <v>0.3116319444444445</v>
      </c>
      <c r="I12" s="7">
        <f>25.5/J11</f>
        <v>13.972602739726032</v>
      </c>
      <c r="J12" s="59"/>
      <c r="K12" s="6">
        <v>0.41041666666666665</v>
      </c>
      <c r="L12" s="7">
        <f>24/M11</f>
        <v>15.655009965573466</v>
      </c>
      <c r="M12" s="59"/>
      <c r="N12" s="8">
        <v>0.5119560185185185</v>
      </c>
      <c r="O12" s="7">
        <f>25.5/P11</f>
        <v>14.427157001414423</v>
      </c>
      <c r="P12" s="59"/>
      <c r="Q12" s="8">
        <v>0.6218518518518519</v>
      </c>
      <c r="R12" s="7">
        <f>24/S11</f>
        <v>14.830072090628219</v>
      </c>
      <c r="S12" s="59"/>
      <c r="T12" s="46">
        <v>0.7032754629629631</v>
      </c>
      <c r="U12" s="7">
        <f>21/V11</f>
        <v>17.240592930444667</v>
      </c>
      <c r="V12" s="59"/>
      <c r="W12" s="59"/>
      <c r="X12" s="59"/>
      <c r="Y12" s="93"/>
      <c r="Z12" s="123"/>
      <c r="AA12" s="59"/>
      <c r="AB12" s="119"/>
    </row>
    <row r="13" spans="1:28" ht="13.5">
      <c r="A13" s="77"/>
      <c r="B13" s="80"/>
      <c r="C13" s="84"/>
      <c r="D13" s="87"/>
      <c r="E13" s="84" t="s">
        <v>166</v>
      </c>
      <c r="F13" s="85"/>
      <c r="G13" s="61" t="s">
        <v>167</v>
      </c>
      <c r="H13" s="9">
        <v>0.315625</v>
      </c>
      <c r="I13" s="62" t="s">
        <v>219</v>
      </c>
      <c r="J13" s="59"/>
      <c r="K13" s="9">
        <v>0.41422453703703704</v>
      </c>
      <c r="L13" s="62" t="s">
        <v>234</v>
      </c>
      <c r="M13" s="59"/>
      <c r="N13" s="10">
        <v>0.5156481481481482</v>
      </c>
      <c r="O13" s="62" t="s">
        <v>245</v>
      </c>
      <c r="P13" s="59"/>
      <c r="Q13" s="10">
        <v>0.6247453703703704</v>
      </c>
      <c r="R13" s="62" t="s">
        <v>224</v>
      </c>
      <c r="S13" s="59"/>
      <c r="T13" s="47">
        <v>0.7064351851851852</v>
      </c>
      <c r="U13" s="62" t="s">
        <v>218</v>
      </c>
      <c r="V13" s="59"/>
      <c r="W13" s="59"/>
      <c r="X13" s="59"/>
      <c r="Y13" s="93"/>
      <c r="Z13" s="123"/>
      <c r="AA13" s="59"/>
      <c r="AB13" s="119"/>
    </row>
    <row r="14" spans="1:28" ht="14.25" thickBot="1">
      <c r="A14" s="77"/>
      <c r="B14" s="80"/>
      <c r="C14" s="84" t="s">
        <v>95</v>
      </c>
      <c r="D14" s="87"/>
      <c r="E14" s="37" t="s">
        <v>168</v>
      </c>
      <c r="F14" s="51">
        <v>1998</v>
      </c>
      <c r="G14" s="61"/>
      <c r="H14" s="55">
        <f>H13-H12</f>
        <v>0.003993055555555514</v>
      </c>
      <c r="I14" s="89"/>
      <c r="J14" s="90"/>
      <c r="K14" s="55">
        <f>K13-K12</f>
        <v>0.003807870370370392</v>
      </c>
      <c r="L14" s="89"/>
      <c r="M14" s="90"/>
      <c r="N14" s="55">
        <f>N13-N12</f>
        <v>0.0036921296296297257</v>
      </c>
      <c r="O14" s="89"/>
      <c r="P14" s="90"/>
      <c r="Q14" s="55">
        <f>Q13-Q12</f>
        <v>0.0028935185185184897</v>
      </c>
      <c r="R14" s="89"/>
      <c r="S14" s="90"/>
      <c r="T14" s="55">
        <f>T13-T12</f>
        <v>0.003159722222222161</v>
      </c>
      <c r="U14" s="89"/>
      <c r="V14" s="90"/>
      <c r="W14" s="90"/>
      <c r="X14" s="90"/>
      <c r="Y14" s="128"/>
      <c r="Z14" s="129"/>
      <c r="AA14" s="90"/>
      <c r="AB14" s="119"/>
    </row>
    <row r="15" spans="1:28" ht="13.5">
      <c r="A15" s="76">
        <v>1</v>
      </c>
      <c r="B15" s="79">
        <v>2</v>
      </c>
      <c r="C15" s="82">
        <v>10046803</v>
      </c>
      <c r="D15" s="83"/>
      <c r="E15" s="82" t="s">
        <v>150</v>
      </c>
      <c r="F15" s="83"/>
      <c r="G15" s="88" t="s">
        <v>151</v>
      </c>
      <c r="H15" s="3">
        <v>0.23958333333333334</v>
      </c>
      <c r="I15" s="12">
        <f>H17-H15</f>
        <v>0.07599537037037038</v>
      </c>
      <c r="J15" s="58">
        <f>I15/"01:00:00"</f>
        <v>1.8238888888888891</v>
      </c>
      <c r="K15" s="3">
        <f>H17+TIME(0,50,0)</f>
        <v>0.35030092592592593</v>
      </c>
      <c r="L15" s="4">
        <f>K17-K15</f>
        <v>0.06296296296296294</v>
      </c>
      <c r="M15" s="58">
        <f>L15/"01:00:00"</f>
        <v>1.5111111111111106</v>
      </c>
      <c r="N15" s="56">
        <f>K17+TIME(0,40,0)</f>
        <v>0.44104166666666667</v>
      </c>
      <c r="O15" s="4">
        <f>N17-N15</f>
        <v>0.07447916666666665</v>
      </c>
      <c r="P15" s="58">
        <f>O15/"01:00:00"</f>
        <v>1.7874999999999996</v>
      </c>
      <c r="Q15" s="56">
        <f>N17+TIME(0,60,0)</f>
        <v>0.5571875</v>
      </c>
      <c r="R15" s="4">
        <f>Q17-Q15</f>
        <v>0.06929398148148158</v>
      </c>
      <c r="S15" s="58">
        <f>R15/"01:00:00"</f>
        <v>1.663055555555558</v>
      </c>
      <c r="T15" s="56">
        <f>Q17+TIME(0,40,0)</f>
        <v>0.6542592592592593</v>
      </c>
      <c r="U15" s="4">
        <f>T16-T15</f>
        <v>0.051550925925925806</v>
      </c>
      <c r="V15" s="58">
        <f>U15/"01:00:00"</f>
        <v>1.2372222222222193</v>
      </c>
      <c r="W15" s="58" t="e">
        <f>#REF!/"01:00:00"</f>
        <v>#REF!</v>
      </c>
      <c r="X15" s="58" t="e">
        <f>#REF!/"01:00:00"</f>
        <v>#REF!</v>
      </c>
      <c r="Y15" s="121">
        <f>I15+L15+O15+R15+U15</f>
        <v>0.33428240740740733</v>
      </c>
      <c r="Z15" s="122">
        <f>120/AA15</f>
        <v>14.957412921542833</v>
      </c>
      <c r="AA15" s="58">
        <f>Y15/"01:00:00"</f>
        <v>8.022777777777776</v>
      </c>
      <c r="AB15" s="118" t="s">
        <v>263</v>
      </c>
    </row>
    <row r="16" spans="1:28" ht="13.5">
      <c r="A16" s="77"/>
      <c r="B16" s="80"/>
      <c r="C16" s="84" t="s">
        <v>96</v>
      </c>
      <c r="D16" s="85"/>
      <c r="E16" s="84" t="s">
        <v>152</v>
      </c>
      <c r="F16" s="85"/>
      <c r="G16" s="61"/>
      <c r="H16" s="6">
        <v>0.3109837962962963</v>
      </c>
      <c r="I16" s="7">
        <f>25.5/J15</f>
        <v>13.981114833993297</v>
      </c>
      <c r="J16" s="59"/>
      <c r="K16" s="6">
        <v>0.4089930555555556</v>
      </c>
      <c r="L16" s="7">
        <f>24/M15</f>
        <v>15.882352941176476</v>
      </c>
      <c r="M16" s="59"/>
      <c r="N16" s="8">
        <v>0.5103703703703704</v>
      </c>
      <c r="O16" s="7">
        <f>25.5/P15</f>
        <v>14.265734265734269</v>
      </c>
      <c r="P16" s="59"/>
      <c r="Q16" s="8">
        <v>0.6217592592592592</v>
      </c>
      <c r="R16" s="7">
        <f>24/S15</f>
        <v>14.431267746784679</v>
      </c>
      <c r="S16" s="59"/>
      <c r="T16" s="46">
        <v>0.7058101851851851</v>
      </c>
      <c r="U16" s="7">
        <f>21/V15</f>
        <v>16.973506960035962</v>
      </c>
      <c r="V16" s="59"/>
      <c r="W16" s="59"/>
      <c r="X16" s="59"/>
      <c r="Y16" s="93"/>
      <c r="Z16" s="123"/>
      <c r="AA16" s="59"/>
      <c r="AB16" s="119"/>
    </row>
    <row r="17" spans="1:28" ht="13.5">
      <c r="A17" s="77"/>
      <c r="B17" s="80"/>
      <c r="C17" s="84"/>
      <c r="D17" s="85"/>
      <c r="E17" s="84" t="s">
        <v>153</v>
      </c>
      <c r="F17" s="85"/>
      <c r="G17" s="61" t="s">
        <v>139</v>
      </c>
      <c r="H17" s="9">
        <v>0.3155787037037037</v>
      </c>
      <c r="I17" s="62" t="s">
        <v>217</v>
      </c>
      <c r="J17" s="59"/>
      <c r="K17" s="9">
        <v>0.4132638888888889</v>
      </c>
      <c r="L17" s="62" t="s">
        <v>234</v>
      </c>
      <c r="M17" s="59"/>
      <c r="N17" s="10">
        <v>0.5155208333333333</v>
      </c>
      <c r="O17" s="62" t="s">
        <v>229</v>
      </c>
      <c r="P17" s="59"/>
      <c r="Q17" s="10">
        <v>0.6264814814814815</v>
      </c>
      <c r="R17" s="62" t="s">
        <v>229</v>
      </c>
      <c r="S17" s="59"/>
      <c r="T17" s="47">
        <v>0.7160763888888889</v>
      </c>
      <c r="U17" s="62" t="s">
        <v>257</v>
      </c>
      <c r="V17" s="59"/>
      <c r="W17" s="59"/>
      <c r="X17" s="59"/>
      <c r="Y17" s="93"/>
      <c r="Z17" s="123"/>
      <c r="AA17" s="59"/>
      <c r="AB17" s="119"/>
    </row>
    <row r="18" spans="1:28" ht="14.25" thickBot="1">
      <c r="A18" s="78"/>
      <c r="B18" s="81"/>
      <c r="C18" s="64" t="s">
        <v>154</v>
      </c>
      <c r="D18" s="65"/>
      <c r="E18" s="38" t="s">
        <v>155</v>
      </c>
      <c r="F18" s="39">
        <v>2003</v>
      </c>
      <c r="G18" s="57"/>
      <c r="H18" s="2">
        <f>H17-H16</f>
        <v>0.0045949074074074225</v>
      </c>
      <c r="I18" s="63"/>
      <c r="J18" s="60"/>
      <c r="K18" s="2">
        <f>K17-K16</f>
        <v>0.004270833333333279</v>
      </c>
      <c r="L18" s="63"/>
      <c r="M18" s="60"/>
      <c r="N18" s="2">
        <f>N17-N16</f>
        <v>0.005150462962962954</v>
      </c>
      <c r="O18" s="63"/>
      <c r="P18" s="60"/>
      <c r="Q18" s="2">
        <f>Q17-Q16</f>
        <v>0.004722222222222294</v>
      </c>
      <c r="R18" s="63"/>
      <c r="S18" s="60"/>
      <c r="T18" s="2">
        <f>T17-T16</f>
        <v>0.010266203703703791</v>
      </c>
      <c r="U18" s="63"/>
      <c r="V18" s="60"/>
      <c r="W18" s="60"/>
      <c r="X18" s="60"/>
      <c r="Y18" s="94"/>
      <c r="Z18" s="124"/>
      <c r="AA18" s="60"/>
      <c r="AB18" s="120"/>
    </row>
    <row r="19" spans="1:28" ht="13.5">
      <c r="A19" s="76">
        <v>1</v>
      </c>
      <c r="B19" s="79">
        <v>4</v>
      </c>
      <c r="C19" s="82">
        <v>10092262</v>
      </c>
      <c r="D19" s="83"/>
      <c r="E19" s="82" t="s">
        <v>158</v>
      </c>
      <c r="F19" s="83"/>
      <c r="G19" s="88" t="s">
        <v>35</v>
      </c>
      <c r="H19" s="3">
        <v>0.23958333333333334</v>
      </c>
      <c r="I19" s="12">
        <f>H21-H19</f>
        <v>0.07835648148148147</v>
      </c>
      <c r="J19" s="58">
        <f>I19/"01:00:00"</f>
        <v>1.8805555555555553</v>
      </c>
      <c r="K19" s="3">
        <f>H21+TIME(0,50,0)</f>
        <v>0.352662037037037</v>
      </c>
      <c r="L19" s="4">
        <f>K21-K19</f>
        <v>0.06927083333333334</v>
      </c>
      <c r="M19" s="58">
        <f>L19/"01:00:00"</f>
        <v>1.6625</v>
      </c>
      <c r="N19" s="56">
        <f>K21+TIME(0,40,0)</f>
        <v>0.44971064814814815</v>
      </c>
      <c r="O19" s="4">
        <f>N21-N19</f>
        <v>0.09490740740740738</v>
      </c>
      <c r="P19" s="58">
        <f>O19/"01:00:00"</f>
        <v>2.2777777777777772</v>
      </c>
      <c r="Q19" s="56">
        <f>N21+TIME(0,60,0)</f>
        <v>0.5862847222222222</v>
      </c>
      <c r="R19" s="4">
        <f>Q21-Q19</f>
        <v>0.08155092592592605</v>
      </c>
      <c r="S19" s="58">
        <f>R19/"01:00:00"</f>
        <v>1.9572222222222253</v>
      </c>
      <c r="T19" s="56">
        <f>Q21+TIME(0,40,0)</f>
        <v>0.695613425925926</v>
      </c>
      <c r="U19" s="4">
        <f>T20-T19</f>
        <v>0.07223379629629623</v>
      </c>
      <c r="V19" s="58">
        <f>U19/"01:00:00"</f>
        <v>1.7336111111111094</v>
      </c>
      <c r="W19" s="58" t="e">
        <f>#REF!/"01:00:00"</f>
        <v>#REF!</v>
      </c>
      <c r="X19" s="58" t="e">
        <f>#REF!/"01:00:00"</f>
        <v>#REF!</v>
      </c>
      <c r="Y19" s="121">
        <f>I19+L19+O19+R19+U19</f>
        <v>0.39631944444444445</v>
      </c>
      <c r="Z19" s="122">
        <f>120/AA19</f>
        <v>12.616085509024005</v>
      </c>
      <c r="AA19" s="58">
        <f>Y19/"01:00:00"</f>
        <v>9.511666666666667</v>
      </c>
      <c r="AB19" s="118" t="s">
        <v>258</v>
      </c>
    </row>
    <row r="20" spans="1:28" ht="13.5">
      <c r="A20" s="77"/>
      <c r="B20" s="80"/>
      <c r="C20" s="84" t="s">
        <v>79</v>
      </c>
      <c r="D20" s="85"/>
      <c r="E20" s="84" t="s">
        <v>159</v>
      </c>
      <c r="F20" s="85"/>
      <c r="G20" s="61"/>
      <c r="H20" s="6">
        <v>0.31408564814814816</v>
      </c>
      <c r="I20" s="7">
        <f>25.5/J19</f>
        <v>13.559822747415069</v>
      </c>
      <c r="J20" s="59"/>
      <c r="K20" s="6">
        <v>0.4174652777777778</v>
      </c>
      <c r="L20" s="7">
        <f>24/M19</f>
        <v>14.436090225563909</v>
      </c>
      <c r="M20" s="59"/>
      <c r="N20" s="8">
        <v>0.5391319444444445</v>
      </c>
      <c r="O20" s="7">
        <f>25.5/P19</f>
        <v>11.195121951219514</v>
      </c>
      <c r="P20" s="59"/>
      <c r="Q20" s="8">
        <v>0.6630787037037037</v>
      </c>
      <c r="R20" s="7">
        <f>24/S19</f>
        <v>12.262276468918516</v>
      </c>
      <c r="S20" s="59"/>
      <c r="T20" s="46">
        <v>0.7678472222222222</v>
      </c>
      <c r="U20" s="7">
        <f>21/V19</f>
        <v>12.11344335843616</v>
      </c>
      <c r="V20" s="59"/>
      <c r="W20" s="59"/>
      <c r="X20" s="59"/>
      <c r="Y20" s="93"/>
      <c r="Z20" s="123"/>
      <c r="AA20" s="59"/>
      <c r="AB20" s="119"/>
    </row>
    <row r="21" spans="1:28" ht="13.5" customHeight="1">
      <c r="A21" s="77"/>
      <c r="B21" s="80"/>
      <c r="C21" s="84"/>
      <c r="D21" s="85"/>
      <c r="E21" s="84" t="s">
        <v>160</v>
      </c>
      <c r="F21" s="85"/>
      <c r="G21" s="61" t="s">
        <v>161</v>
      </c>
      <c r="H21" s="9">
        <v>0.3179398148148148</v>
      </c>
      <c r="I21" s="62" t="s">
        <v>218</v>
      </c>
      <c r="J21" s="59"/>
      <c r="K21" s="9">
        <v>0.42193287037037036</v>
      </c>
      <c r="L21" s="62" t="s">
        <v>235</v>
      </c>
      <c r="M21" s="59"/>
      <c r="N21" s="10">
        <v>0.5446180555555555</v>
      </c>
      <c r="O21" s="62" t="s">
        <v>229</v>
      </c>
      <c r="P21" s="59"/>
      <c r="Q21" s="10">
        <v>0.6678356481481482</v>
      </c>
      <c r="R21" s="62" t="s">
        <v>255</v>
      </c>
      <c r="S21" s="59"/>
      <c r="T21" s="47">
        <v>0.7743981481481481</v>
      </c>
      <c r="U21" s="62" t="s">
        <v>219</v>
      </c>
      <c r="V21" s="59"/>
      <c r="W21" s="59"/>
      <c r="X21" s="59"/>
      <c r="Y21" s="93"/>
      <c r="Z21" s="123"/>
      <c r="AA21" s="59"/>
      <c r="AB21" s="119"/>
    </row>
    <row r="22" spans="1:28" ht="14.25" thickBot="1">
      <c r="A22" s="78"/>
      <c r="B22" s="81"/>
      <c r="C22" s="64" t="s">
        <v>162</v>
      </c>
      <c r="D22" s="65"/>
      <c r="E22" s="38" t="s">
        <v>80</v>
      </c>
      <c r="F22" s="39">
        <v>2001</v>
      </c>
      <c r="G22" s="57"/>
      <c r="H22" s="2">
        <f>H21-H20</f>
        <v>0.0038541666666666585</v>
      </c>
      <c r="I22" s="63"/>
      <c r="J22" s="60"/>
      <c r="K22" s="2">
        <f>K21-K20</f>
        <v>0.004467592592592551</v>
      </c>
      <c r="L22" s="63"/>
      <c r="M22" s="60"/>
      <c r="N22" s="2">
        <f>N21-N20</f>
        <v>0.0054861111111110805</v>
      </c>
      <c r="O22" s="63"/>
      <c r="P22" s="60"/>
      <c r="Q22" s="2">
        <f>Q21-Q20</f>
        <v>0.004756944444444522</v>
      </c>
      <c r="R22" s="63"/>
      <c r="S22" s="60"/>
      <c r="T22" s="2">
        <f>T21-T20</f>
        <v>0.006550925925925877</v>
      </c>
      <c r="U22" s="63"/>
      <c r="V22" s="60"/>
      <c r="W22" s="60"/>
      <c r="X22" s="60"/>
      <c r="Y22" s="94"/>
      <c r="Z22" s="124"/>
      <c r="AA22" s="60"/>
      <c r="AB22" s="120"/>
    </row>
    <row r="23" spans="1:28" ht="13.5">
      <c r="A23" s="76">
        <v>1</v>
      </c>
      <c r="B23" s="79">
        <v>1</v>
      </c>
      <c r="C23" s="82">
        <v>10035963</v>
      </c>
      <c r="D23" s="86"/>
      <c r="E23" s="82" t="s">
        <v>103</v>
      </c>
      <c r="F23" s="83"/>
      <c r="G23" s="88" t="s">
        <v>35</v>
      </c>
      <c r="H23" s="3">
        <v>0.23958333333333334</v>
      </c>
      <c r="I23" s="12">
        <f>H25-H23</f>
        <v>0.07917824074074073</v>
      </c>
      <c r="J23" s="58">
        <f>I23/"01:00:00"</f>
        <v>1.9002777777777775</v>
      </c>
      <c r="K23" s="3">
        <f>H25+TIME(0,50,0)</f>
        <v>0.3534837962962963</v>
      </c>
      <c r="L23" s="4">
        <f>K25-K23</f>
        <v>0.07302083333333331</v>
      </c>
      <c r="M23" s="58">
        <f>L23/"01:00:00"</f>
        <v>1.7524999999999995</v>
      </c>
      <c r="N23" s="56">
        <f>K25+TIME(0,40,0)</f>
        <v>0.4542824074074074</v>
      </c>
      <c r="O23" s="4">
        <f>N25-N23</f>
        <v>0.0881365740740741</v>
      </c>
      <c r="P23" s="58">
        <f>O23/"01:00:00"</f>
        <v>2.1152777777777785</v>
      </c>
      <c r="Q23" s="56">
        <f>N25+TIME(0,60,0)</f>
        <v>0.5840856481481481</v>
      </c>
      <c r="R23" s="4">
        <f>Q25-Q23</f>
        <v>0.08315972222222223</v>
      </c>
      <c r="S23" s="58">
        <f>R23/"01:00:00"</f>
        <v>1.9958333333333336</v>
      </c>
      <c r="T23" s="56">
        <f>Q25+TIME(0,40,0)</f>
        <v>0.6950231481481481</v>
      </c>
      <c r="U23" s="4">
        <f>T24-T23</f>
        <v>0.0728819444444444</v>
      </c>
      <c r="V23" s="58">
        <f>U23/"01:00:00"</f>
        <v>1.7491666666666656</v>
      </c>
      <c r="W23" s="58" t="e">
        <f>#REF!/"01:00:00"</f>
        <v>#REF!</v>
      </c>
      <c r="X23" s="58" t="e">
        <f>#REF!/"01:00:00"</f>
        <v>#REF!</v>
      </c>
      <c r="Y23" s="121">
        <f>I23+L23+O23+R23+U23</f>
        <v>0.39637731481481475</v>
      </c>
      <c r="Z23" s="122">
        <f>120/AA23</f>
        <v>12.614243583379567</v>
      </c>
      <c r="AA23" s="58">
        <f>Y23/"01:00:00"</f>
        <v>9.513055555555555</v>
      </c>
      <c r="AB23" s="118" t="s">
        <v>260</v>
      </c>
    </row>
    <row r="24" spans="1:28" ht="13.5">
      <c r="A24" s="77"/>
      <c r="B24" s="80"/>
      <c r="C24" s="84" t="s">
        <v>144</v>
      </c>
      <c r="D24" s="87"/>
      <c r="E24" s="84" t="s">
        <v>145</v>
      </c>
      <c r="F24" s="85"/>
      <c r="G24" s="61"/>
      <c r="H24" s="6">
        <v>0.3131712962962963</v>
      </c>
      <c r="I24" s="7">
        <f>25.5/J23</f>
        <v>13.419090776202312</v>
      </c>
      <c r="J24" s="59"/>
      <c r="K24" s="6">
        <v>0.4234953703703704</v>
      </c>
      <c r="L24" s="7">
        <f>24/M23</f>
        <v>13.694721825962914</v>
      </c>
      <c r="M24" s="59"/>
      <c r="N24" s="8">
        <v>0.5386921296296296</v>
      </c>
      <c r="O24" s="7">
        <f>25.5/P23</f>
        <v>12.055154300722254</v>
      </c>
      <c r="P24" s="59"/>
      <c r="Q24" s="8">
        <v>0.6620254629629629</v>
      </c>
      <c r="R24" s="7">
        <f>24/S23</f>
        <v>12.025052192066804</v>
      </c>
      <c r="S24" s="59"/>
      <c r="T24" s="46">
        <v>0.7679050925925925</v>
      </c>
      <c r="U24" s="7">
        <f>21/V23</f>
        <v>12.005717008099102</v>
      </c>
      <c r="V24" s="59"/>
      <c r="W24" s="59"/>
      <c r="X24" s="59"/>
      <c r="Y24" s="93"/>
      <c r="Z24" s="123"/>
      <c r="AA24" s="59"/>
      <c r="AB24" s="119"/>
    </row>
    <row r="25" spans="1:28" ht="13.5">
      <c r="A25" s="77"/>
      <c r="B25" s="80"/>
      <c r="C25" s="84"/>
      <c r="D25" s="87"/>
      <c r="E25" s="84" t="s">
        <v>146</v>
      </c>
      <c r="F25" s="85"/>
      <c r="G25" s="61" t="s">
        <v>147</v>
      </c>
      <c r="H25" s="9">
        <v>0.31876157407407407</v>
      </c>
      <c r="I25" s="62" t="s">
        <v>216</v>
      </c>
      <c r="J25" s="59"/>
      <c r="K25" s="9">
        <v>0.4265046296296296</v>
      </c>
      <c r="L25" s="62" t="s">
        <v>236</v>
      </c>
      <c r="M25" s="59"/>
      <c r="N25" s="10">
        <v>0.5424189814814815</v>
      </c>
      <c r="O25" s="62" t="s">
        <v>224</v>
      </c>
      <c r="P25" s="59"/>
      <c r="Q25" s="10">
        <v>0.6672453703703703</v>
      </c>
      <c r="R25" s="62" t="s">
        <v>254</v>
      </c>
      <c r="S25" s="59"/>
      <c r="T25" s="47">
        <v>0.7791898148148149</v>
      </c>
      <c r="U25" s="62" t="s">
        <v>261</v>
      </c>
      <c r="V25" s="59"/>
      <c r="W25" s="59"/>
      <c r="X25" s="59"/>
      <c r="Y25" s="93"/>
      <c r="Z25" s="123"/>
      <c r="AA25" s="59"/>
      <c r="AB25" s="119"/>
    </row>
    <row r="26" spans="1:28" ht="14.25" thickBot="1">
      <c r="A26" s="78"/>
      <c r="B26" s="81"/>
      <c r="C26" s="64" t="s">
        <v>148</v>
      </c>
      <c r="D26" s="65"/>
      <c r="E26" s="38" t="s">
        <v>149</v>
      </c>
      <c r="F26" s="39">
        <v>1994</v>
      </c>
      <c r="G26" s="57"/>
      <c r="H26" s="2">
        <f>H25-H24</f>
        <v>0.0055902777777777635</v>
      </c>
      <c r="I26" s="63"/>
      <c r="J26" s="60"/>
      <c r="K26" s="2">
        <f>K25-K24</f>
        <v>0.0030092592592592116</v>
      </c>
      <c r="L26" s="63"/>
      <c r="M26" s="60"/>
      <c r="N26" s="2">
        <f>N25-N24</f>
        <v>0.0037268518518518423</v>
      </c>
      <c r="O26" s="63"/>
      <c r="P26" s="60"/>
      <c r="Q26" s="2">
        <f>Q25-Q24</f>
        <v>0.005219907407407409</v>
      </c>
      <c r="R26" s="63"/>
      <c r="S26" s="60"/>
      <c r="T26" s="2">
        <f>T25-T24</f>
        <v>0.011284722222222321</v>
      </c>
      <c r="U26" s="63"/>
      <c r="V26" s="60"/>
      <c r="W26" s="60"/>
      <c r="X26" s="60"/>
      <c r="Y26" s="94"/>
      <c r="Z26" s="124"/>
      <c r="AA26" s="60"/>
      <c r="AB26" s="120"/>
    </row>
    <row r="27" spans="1:28" ht="13.5">
      <c r="A27" s="76">
        <v>1</v>
      </c>
      <c r="B27" s="79">
        <v>3</v>
      </c>
      <c r="C27" s="82">
        <v>10092346</v>
      </c>
      <c r="D27" s="83"/>
      <c r="E27" s="82" t="s">
        <v>156</v>
      </c>
      <c r="F27" s="83"/>
      <c r="G27" s="88" t="s">
        <v>157</v>
      </c>
      <c r="H27" s="3">
        <v>0.23958333333333334</v>
      </c>
      <c r="I27" s="12">
        <f>H29-H27</f>
        <v>0.0831597222222222</v>
      </c>
      <c r="J27" s="58">
        <f>I27/"01:00:00"</f>
        <v>1.995833333333333</v>
      </c>
      <c r="K27" s="3">
        <f>H29+TIME(0,50,0)</f>
        <v>0.35746527777777776</v>
      </c>
      <c r="L27" s="4">
        <f>K29-K27</f>
        <v>0.08567129629629633</v>
      </c>
      <c r="M27" s="58">
        <f>L27/"01:00:00"</f>
        <v>2.056111111111112</v>
      </c>
      <c r="N27" s="56">
        <f>K29+TIME(0,40,0)</f>
        <v>0.4709143518518519</v>
      </c>
      <c r="O27" s="4">
        <f>N29-N27</f>
        <v>0.09553240740740737</v>
      </c>
      <c r="P27" s="58">
        <f>O27/"01:00:00"</f>
        <v>2.292777777777777</v>
      </c>
      <c r="Q27" s="56">
        <f>N29+TIME(0,60,0)</f>
        <v>0.6081134259259259</v>
      </c>
      <c r="R27" s="4">
        <f>Q29-Q27</f>
        <v>0.0866203703703704</v>
      </c>
      <c r="S27" s="58">
        <f>R27/"01:00:00"</f>
        <v>2.0788888888888897</v>
      </c>
      <c r="T27" s="56">
        <f>Q29+TIME(0,40,0)</f>
        <v>0.7225115740740741</v>
      </c>
      <c r="U27" s="4">
        <f>T28-T27</f>
        <v>0.06381944444444443</v>
      </c>
      <c r="V27" s="58">
        <f>U27/"01:00:00"</f>
        <v>1.5316666666666663</v>
      </c>
      <c r="W27" s="58" t="e">
        <f>#REF!/"01:00:00"</f>
        <v>#REF!</v>
      </c>
      <c r="X27" s="58" t="e">
        <f>#REF!/"01:00:00"</f>
        <v>#REF!</v>
      </c>
      <c r="Y27" s="121">
        <f>I27+L27+O27+R27+U27</f>
        <v>0.4148032407407407</v>
      </c>
      <c r="Z27" s="122">
        <f>120/AA27</f>
        <v>12.053907754122605</v>
      </c>
      <c r="AA27" s="58">
        <f>Y27/"01:00:00"</f>
        <v>9.955277777777777</v>
      </c>
      <c r="AB27" s="118" t="s">
        <v>259</v>
      </c>
    </row>
    <row r="28" spans="1:28" ht="13.5">
      <c r="A28" s="77"/>
      <c r="B28" s="80"/>
      <c r="C28" s="84" t="s">
        <v>67</v>
      </c>
      <c r="D28" s="85"/>
      <c r="E28" s="84" t="s">
        <v>68</v>
      </c>
      <c r="F28" s="85"/>
      <c r="G28" s="61"/>
      <c r="H28" s="6">
        <v>0.31880787037037034</v>
      </c>
      <c r="I28" s="7">
        <f>25.5/J27</f>
        <v>12.776617954070984</v>
      </c>
      <c r="J28" s="59"/>
      <c r="K28" s="6">
        <v>0.4386805555555555</v>
      </c>
      <c r="L28" s="7">
        <f>24/M27</f>
        <v>11.672520940286404</v>
      </c>
      <c r="M28" s="59"/>
      <c r="N28" s="8">
        <v>0.5580324074074073</v>
      </c>
      <c r="O28" s="7">
        <f>25.5/P27</f>
        <v>11.121880300460386</v>
      </c>
      <c r="P28" s="59"/>
      <c r="Q28" s="8">
        <v>0.6910416666666667</v>
      </c>
      <c r="R28" s="7">
        <f>24/S27</f>
        <v>11.544628540887222</v>
      </c>
      <c r="S28" s="59"/>
      <c r="T28" s="46">
        <v>0.7863310185185185</v>
      </c>
      <c r="U28" s="7">
        <f>21/V27</f>
        <v>13.710554951033735</v>
      </c>
      <c r="V28" s="59"/>
      <c r="W28" s="59"/>
      <c r="X28" s="59"/>
      <c r="Y28" s="93"/>
      <c r="Z28" s="123"/>
      <c r="AA28" s="59"/>
      <c r="AB28" s="119"/>
    </row>
    <row r="29" spans="1:28" ht="13.5">
      <c r="A29" s="77"/>
      <c r="B29" s="80"/>
      <c r="C29" s="84"/>
      <c r="D29" s="85"/>
      <c r="E29" s="84" t="s">
        <v>69</v>
      </c>
      <c r="F29" s="85"/>
      <c r="G29" s="61" t="s">
        <v>36</v>
      </c>
      <c r="H29" s="9">
        <v>0.32274305555555555</v>
      </c>
      <c r="I29" s="62" t="s">
        <v>216</v>
      </c>
      <c r="J29" s="59"/>
      <c r="K29" s="9">
        <v>0.4431365740740741</v>
      </c>
      <c r="L29" s="62" t="s">
        <v>237</v>
      </c>
      <c r="M29" s="59"/>
      <c r="N29" s="10">
        <v>0.5664467592592592</v>
      </c>
      <c r="O29" s="75" t="s">
        <v>247</v>
      </c>
      <c r="P29" s="59"/>
      <c r="Q29" s="10">
        <v>0.6947337962962963</v>
      </c>
      <c r="R29" s="62" t="s">
        <v>256</v>
      </c>
      <c r="S29" s="59"/>
      <c r="T29" s="47">
        <v>0.7925</v>
      </c>
      <c r="U29" s="62" t="s">
        <v>257</v>
      </c>
      <c r="V29" s="59"/>
      <c r="W29" s="59"/>
      <c r="X29" s="59"/>
      <c r="Y29" s="93"/>
      <c r="Z29" s="123"/>
      <c r="AA29" s="59"/>
      <c r="AB29" s="119"/>
    </row>
    <row r="30" spans="1:28" ht="14.25" thickBot="1">
      <c r="A30" s="78"/>
      <c r="B30" s="81"/>
      <c r="C30" s="64" t="s">
        <v>70</v>
      </c>
      <c r="D30" s="65"/>
      <c r="E30" s="38" t="s">
        <v>37</v>
      </c>
      <c r="F30" s="39">
        <v>1997</v>
      </c>
      <c r="G30" s="57"/>
      <c r="H30" s="2">
        <f>H29-H28</f>
        <v>0.003935185185185208</v>
      </c>
      <c r="I30" s="63"/>
      <c r="J30" s="60"/>
      <c r="K30" s="2">
        <f>K29-K28</f>
        <v>0.0044560185185185675</v>
      </c>
      <c r="L30" s="63"/>
      <c r="M30" s="60"/>
      <c r="N30" s="2">
        <f>N29-N28</f>
        <v>0.008414351851851909</v>
      </c>
      <c r="O30" s="63"/>
      <c r="P30" s="60"/>
      <c r="Q30" s="2">
        <f>Q29-Q28</f>
        <v>0.0036921296296296147</v>
      </c>
      <c r="R30" s="63"/>
      <c r="S30" s="60"/>
      <c r="T30" s="2">
        <f>T29-T28</f>
        <v>0.006168981481481484</v>
      </c>
      <c r="U30" s="63"/>
      <c r="V30" s="60"/>
      <c r="W30" s="60"/>
      <c r="X30" s="60"/>
      <c r="Y30" s="94"/>
      <c r="Z30" s="124"/>
      <c r="AA30" s="60"/>
      <c r="AB30" s="120"/>
    </row>
    <row r="31" spans="1:28" ht="13.5">
      <c r="A31" s="66" t="s">
        <v>86</v>
      </c>
      <c r="B31" s="67"/>
      <c r="C31" s="67"/>
      <c r="D31" s="67"/>
      <c r="E31" s="67"/>
      <c r="F31" s="67"/>
      <c r="G31" s="68"/>
      <c r="H31" s="3">
        <v>0.23958333333333334</v>
      </c>
      <c r="I31" s="12">
        <f>H33-H31</f>
        <v>0.08819444444444444</v>
      </c>
      <c r="J31" s="58">
        <f>I31/"01:00:00"</f>
        <v>2.1166666666666667</v>
      </c>
      <c r="K31" s="3">
        <f>H33+TIME(0,50,0)</f>
        <v>0.3625</v>
      </c>
      <c r="L31" s="4">
        <f>K33-K31</f>
        <v>0.08333333333333331</v>
      </c>
      <c r="M31" s="58">
        <f>L31/"01:00:00"</f>
        <v>1.9999999999999996</v>
      </c>
      <c r="N31" s="56">
        <f>K33+TIME(0,40,0)</f>
        <v>0.4736111111111111</v>
      </c>
      <c r="O31" s="4">
        <f>N33-N31</f>
        <v>0.0888888888888889</v>
      </c>
      <c r="P31" s="58">
        <f>O31/"01:00:00"</f>
        <v>2.1333333333333337</v>
      </c>
      <c r="Q31" s="56">
        <f>N33+TIME(0,60,0)</f>
        <v>0.6041666666666666</v>
      </c>
      <c r="R31" s="4">
        <f>Q33-Q31</f>
        <v>0.08333333333333337</v>
      </c>
      <c r="S31" s="58">
        <f>R31/"01:00:00"</f>
        <v>2.000000000000001</v>
      </c>
      <c r="T31" s="56">
        <f>Q33+TIME(0,40,0)</f>
        <v>0.7152777777777778</v>
      </c>
      <c r="U31" s="4">
        <f>T32-T31</f>
        <v>0.07291666666666674</v>
      </c>
      <c r="V31" s="58">
        <f>U31/"01:00:00"</f>
        <v>1.7500000000000018</v>
      </c>
      <c r="W31" s="58" t="e">
        <f>#REF!/"01:00:00"</f>
        <v>#REF!</v>
      </c>
      <c r="X31" s="58" t="e">
        <f>#REF!/"01:00:00"</f>
        <v>#REF!</v>
      </c>
      <c r="Y31" s="121">
        <f>I31+L31+O31+R31+U31</f>
        <v>0.41666666666666674</v>
      </c>
      <c r="Z31" s="122">
        <f>119.75/AA31</f>
        <v>11.974999999999998</v>
      </c>
      <c r="AA31" s="125">
        <f>Y31/"01:00:00"</f>
        <v>10.000000000000002</v>
      </c>
      <c r="AB31" s="48"/>
    </row>
    <row r="32" spans="1:28" ht="13.5">
      <c r="A32" s="69"/>
      <c r="B32" s="70"/>
      <c r="C32" s="70"/>
      <c r="D32" s="70"/>
      <c r="E32" s="70"/>
      <c r="F32" s="70"/>
      <c r="G32" s="71"/>
      <c r="H32" s="6">
        <v>0.3138888888888889</v>
      </c>
      <c r="I32" s="7">
        <f>25.5/J31</f>
        <v>12.047244094488189</v>
      </c>
      <c r="J32" s="59"/>
      <c r="K32" s="6">
        <v>0.43194444444444446</v>
      </c>
      <c r="L32" s="7">
        <f>24/M31</f>
        <v>12.000000000000004</v>
      </c>
      <c r="M32" s="59"/>
      <c r="N32" s="8">
        <v>0.548611111111111</v>
      </c>
      <c r="O32" s="7">
        <f>25.5/P31</f>
        <v>11.953124999999998</v>
      </c>
      <c r="P32" s="59"/>
      <c r="Q32" s="8">
        <v>0.6736111111111112</v>
      </c>
      <c r="R32" s="7">
        <f>24/S31</f>
        <v>11.999999999999995</v>
      </c>
      <c r="S32" s="59"/>
      <c r="T32" s="49">
        <v>0.7881944444444445</v>
      </c>
      <c r="U32" s="7">
        <f>21/V31</f>
        <v>11.999999999999988</v>
      </c>
      <c r="V32" s="59"/>
      <c r="W32" s="59"/>
      <c r="X32" s="59"/>
      <c r="Y32" s="93"/>
      <c r="Z32" s="123"/>
      <c r="AA32" s="126"/>
      <c r="AB32" s="48"/>
    </row>
    <row r="33" spans="1:28" ht="13.5">
      <c r="A33" s="69"/>
      <c r="B33" s="70"/>
      <c r="C33" s="70"/>
      <c r="D33" s="70"/>
      <c r="E33" s="70"/>
      <c r="F33" s="70"/>
      <c r="G33" s="71"/>
      <c r="H33" s="9">
        <v>0.3277777777777778</v>
      </c>
      <c r="I33" s="62"/>
      <c r="J33" s="59"/>
      <c r="K33" s="9">
        <v>0.4458333333333333</v>
      </c>
      <c r="L33" s="62"/>
      <c r="M33" s="59"/>
      <c r="N33" s="47">
        <v>0.5625</v>
      </c>
      <c r="O33" s="62"/>
      <c r="P33" s="59"/>
      <c r="Q33" s="47">
        <v>0.6875</v>
      </c>
      <c r="R33" s="62"/>
      <c r="S33" s="59"/>
      <c r="T33" s="47">
        <v>0.8090277777777778</v>
      </c>
      <c r="U33" s="62" t="s">
        <v>87</v>
      </c>
      <c r="V33" s="59"/>
      <c r="W33" s="59"/>
      <c r="X33" s="59"/>
      <c r="Y33" s="93"/>
      <c r="Z33" s="123"/>
      <c r="AA33" s="126"/>
      <c r="AB33" s="48"/>
    </row>
    <row r="34" spans="1:28" ht="14.25" thickBot="1">
      <c r="A34" s="72"/>
      <c r="B34" s="73"/>
      <c r="C34" s="73"/>
      <c r="D34" s="73"/>
      <c r="E34" s="73"/>
      <c r="F34" s="73"/>
      <c r="G34" s="74"/>
      <c r="H34" s="2">
        <f>H33-H32</f>
        <v>0.013888888888888895</v>
      </c>
      <c r="I34" s="63"/>
      <c r="J34" s="60"/>
      <c r="K34" s="2">
        <f>K33-K32</f>
        <v>0.01388888888888884</v>
      </c>
      <c r="L34" s="63"/>
      <c r="M34" s="60"/>
      <c r="N34" s="2">
        <f>N33-N32</f>
        <v>0.01388888888888895</v>
      </c>
      <c r="O34" s="63"/>
      <c r="P34" s="60"/>
      <c r="Q34" s="2">
        <f>Q33-Q32</f>
        <v>0.01388888888888884</v>
      </c>
      <c r="R34" s="63"/>
      <c r="S34" s="60"/>
      <c r="T34" s="2">
        <f>T33-T32</f>
        <v>0.02083333333333326</v>
      </c>
      <c r="U34" s="63"/>
      <c r="V34" s="60"/>
      <c r="W34" s="60"/>
      <c r="X34" s="60"/>
      <c r="Y34" s="94"/>
      <c r="Z34" s="124"/>
      <c r="AA34" s="127"/>
      <c r="AB34" s="48"/>
    </row>
  </sheetData>
  <mergeCells count="176">
    <mergeCell ref="Z5:AB5"/>
    <mergeCell ref="Y6:Y8"/>
    <mergeCell ref="Z6:Z8"/>
    <mergeCell ref="AB6:AB10"/>
    <mergeCell ref="L9:L10"/>
    <mergeCell ref="O9:O10"/>
    <mergeCell ref="G11:G12"/>
    <mergeCell ref="AB11:AB14"/>
    <mergeCell ref="V11:V14"/>
    <mergeCell ref="W11:W14"/>
    <mergeCell ref="X11:X14"/>
    <mergeCell ref="Y11:Y14"/>
    <mergeCell ref="Z11:Z14"/>
    <mergeCell ref="AA11:AA14"/>
    <mergeCell ref="AB15:AB18"/>
    <mergeCell ref="Y15:Y18"/>
    <mergeCell ref="Z15:Z18"/>
    <mergeCell ref="AA15:AA18"/>
    <mergeCell ref="AA19:AA22"/>
    <mergeCell ref="AB19:AB22"/>
    <mergeCell ref="P19:P22"/>
    <mergeCell ref="S19:S22"/>
    <mergeCell ref="V19:V22"/>
    <mergeCell ref="W19:W22"/>
    <mergeCell ref="X19:X22"/>
    <mergeCell ref="Y19:Y22"/>
    <mergeCell ref="Z19:Z22"/>
    <mergeCell ref="AB23:AB26"/>
    <mergeCell ref="W23:W26"/>
    <mergeCell ref="X23:X26"/>
    <mergeCell ref="Y23:Y26"/>
    <mergeCell ref="Z23:Z26"/>
    <mergeCell ref="AA23:AA26"/>
    <mergeCell ref="Z31:Z34"/>
    <mergeCell ref="AA31:AA34"/>
    <mergeCell ref="U33:U34"/>
    <mergeCell ref="G27:G28"/>
    <mergeCell ref="J27:J30"/>
    <mergeCell ref="M27:M30"/>
    <mergeCell ref="P27:P30"/>
    <mergeCell ref="W31:W34"/>
    <mergeCell ref="X31:X34"/>
    <mergeCell ref="Y31:Y34"/>
    <mergeCell ref="AB27:AB30"/>
    <mergeCell ref="Y27:Y30"/>
    <mergeCell ref="Z27:Z30"/>
    <mergeCell ref="AA27:AA30"/>
    <mergeCell ref="O33:O34"/>
    <mergeCell ref="R33:R34"/>
    <mergeCell ref="A5:T5"/>
    <mergeCell ref="A6:A10"/>
    <mergeCell ref="B6:B10"/>
    <mergeCell ref="I17:I18"/>
    <mergeCell ref="L17:L18"/>
    <mergeCell ref="O17:O18"/>
    <mergeCell ref="C6:D6"/>
    <mergeCell ref="E6:F6"/>
    <mergeCell ref="V31:V34"/>
    <mergeCell ref="I21:I22"/>
    <mergeCell ref="G23:G24"/>
    <mergeCell ref="J23:J26"/>
    <mergeCell ref="L21:L22"/>
    <mergeCell ref="O21:O22"/>
    <mergeCell ref="R21:R22"/>
    <mergeCell ref="U21:U22"/>
    <mergeCell ref="P23:P26"/>
    <mergeCell ref="S23:S26"/>
    <mergeCell ref="A3:E4"/>
    <mergeCell ref="F4:G4"/>
    <mergeCell ref="H4:R4"/>
    <mergeCell ref="T4:U4"/>
    <mergeCell ref="G6:G9"/>
    <mergeCell ref="H6:I6"/>
    <mergeCell ref="C7:D9"/>
    <mergeCell ref="E7:F9"/>
    <mergeCell ref="I9:I10"/>
    <mergeCell ref="C10:D10"/>
    <mergeCell ref="E10:F10"/>
    <mergeCell ref="K6:L6"/>
    <mergeCell ref="N6:O6"/>
    <mergeCell ref="Q6:R6"/>
    <mergeCell ref="T6:U6"/>
    <mergeCell ref="R9:R10"/>
    <mergeCell ref="U9:U10"/>
    <mergeCell ref="Y9:Y10"/>
    <mergeCell ref="Z9:Z10"/>
    <mergeCell ref="P11:P14"/>
    <mergeCell ref="S11:S14"/>
    <mergeCell ref="R13:R14"/>
    <mergeCell ref="A11:A14"/>
    <mergeCell ref="B11:B14"/>
    <mergeCell ref="C11:D11"/>
    <mergeCell ref="E11:F11"/>
    <mergeCell ref="C12:D13"/>
    <mergeCell ref="E12:F12"/>
    <mergeCell ref="E13:F13"/>
    <mergeCell ref="G13:G14"/>
    <mergeCell ref="I13:I14"/>
    <mergeCell ref="L13:L14"/>
    <mergeCell ref="O13:O14"/>
    <mergeCell ref="J11:J14"/>
    <mergeCell ref="M11:M14"/>
    <mergeCell ref="U13:U14"/>
    <mergeCell ref="C14:D14"/>
    <mergeCell ref="A15:A18"/>
    <mergeCell ref="B15:B18"/>
    <mergeCell ref="C15:D15"/>
    <mergeCell ref="E15:F15"/>
    <mergeCell ref="G15:G16"/>
    <mergeCell ref="J15:J18"/>
    <mergeCell ref="M15:M18"/>
    <mergeCell ref="P15:P18"/>
    <mergeCell ref="S15:S18"/>
    <mergeCell ref="V15:V18"/>
    <mergeCell ref="W15:W18"/>
    <mergeCell ref="X15:X18"/>
    <mergeCell ref="C16:D17"/>
    <mergeCell ref="E16:F16"/>
    <mergeCell ref="E17:F17"/>
    <mergeCell ref="G17:G18"/>
    <mergeCell ref="R17:R18"/>
    <mergeCell ref="U17:U18"/>
    <mergeCell ref="C18:D18"/>
    <mergeCell ref="A19:A22"/>
    <mergeCell ref="B19:B22"/>
    <mergeCell ref="C19:D19"/>
    <mergeCell ref="E19:F19"/>
    <mergeCell ref="G19:G20"/>
    <mergeCell ref="J19:J22"/>
    <mergeCell ref="M19:M22"/>
    <mergeCell ref="C20:D21"/>
    <mergeCell ref="E20:F20"/>
    <mergeCell ref="E21:F21"/>
    <mergeCell ref="G21:G22"/>
    <mergeCell ref="C22:D22"/>
    <mergeCell ref="A23:A26"/>
    <mergeCell ref="B23:B26"/>
    <mergeCell ref="C23:D23"/>
    <mergeCell ref="E23:F23"/>
    <mergeCell ref="C24:D25"/>
    <mergeCell ref="E24:F24"/>
    <mergeCell ref="E25:F25"/>
    <mergeCell ref="C26:D26"/>
    <mergeCell ref="V23:V26"/>
    <mergeCell ref="R25:R26"/>
    <mergeCell ref="U25:U26"/>
    <mergeCell ref="G25:G26"/>
    <mergeCell ref="I25:I26"/>
    <mergeCell ref="L25:L26"/>
    <mergeCell ref="O25:O26"/>
    <mergeCell ref="M23:M26"/>
    <mergeCell ref="A27:A30"/>
    <mergeCell ref="B27:B30"/>
    <mergeCell ref="C27:D27"/>
    <mergeCell ref="E27:F27"/>
    <mergeCell ref="C28:D29"/>
    <mergeCell ref="E28:F28"/>
    <mergeCell ref="E29:F29"/>
    <mergeCell ref="S27:S30"/>
    <mergeCell ref="V27:V30"/>
    <mergeCell ref="W27:W30"/>
    <mergeCell ref="X27:X30"/>
    <mergeCell ref="G29:G30"/>
    <mergeCell ref="I29:I30"/>
    <mergeCell ref="L29:L30"/>
    <mergeCell ref="O29:O30"/>
    <mergeCell ref="R29:R30"/>
    <mergeCell ref="U29:U30"/>
    <mergeCell ref="C30:D30"/>
    <mergeCell ref="A31:G34"/>
    <mergeCell ref="J31:J34"/>
    <mergeCell ref="M31:M34"/>
    <mergeCell ref="P31:P34"/>
    <mergeCell ref="S31:S34"/>
    <mergeCell ref="I33:I34"/>
    <mergeCell ref="L33:L34"/>
  </mergeCells>
  <printOptions/>
  <pageMargins left="0.3937007874015748" right="0.3937007874015748" top="1.3" bottom="0.7874015748031497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pane xSplit="7" ySplit="8" topLeftCell="L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625" style="16" bestFit="1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8.25390625" style="13" hidden="1" customWidth="1"/>
    <col min="19" max="19" width="8.625" style="13" hidden="1" customWidth="1"/>
    <col min="20" max="20" width="3.125" style="13" hidden="1" customWidth="1"/>
    <col min="21" max="21" width="9.00390625" style="16" customWidth="1"/>
    <col min="22" max="22" width="12.75390625" style="13" customWidth="1"/>
    <col min="23" max="23" width="0.12890625" style="13" hidden="1" customWidth="1"/>
    <col min="24" max="24" width="12.625" style="13" customWidth="1"/>
    <col min="25" max="16384" width="9.00390625" style="13" customWidth="1"/>
  </cols>
  <sheetData>
    <row r="1" spans="1:21" ht="13.5" customHeight="1">
      <c r="A1" s="104" t="s">
        <v>29</v>
      </c>
      <c r="B1" s="104"/>
      <c r="C1" s="104"/>
      <c r="D1" s="104"/>
      <c r="E1" s="104"/>
      <c r="H1" s="13"/>
      <c r="K1" s="13"/>
      <c r="N1" s="13"/>
      <c r="U1" s="13"/>
    </row>
    <row r="2" spans="1:22" ht="18.75" customHeight="1">
      <c r="A2" s="104"/>
      <c r="B2" s="104"/>
      <c r="C2" s="104"/>
      <c r="D2" s="104"/>
      <c r="E2" s="104"/>
      <c r="F2" s="152" t="s">
        <v>4</v>
      </c>
      <c r="G2" s="152"/>
      <c r="H2" s="153" t="s">
        <v>116</v>
      </c>
      <c r="I2" s="153"/>
      <c r="J2" s="153"/>
      <c r="K2" s="153"/>
      <c r="L2" s="153"/>
      <c r="M2" s="153"/>
      <c r="N2" s="153"/>
      <c r="O2" s="153"/>
      <c r="U2" s="107" t="s">
        <v>250</v>
      </c>
      <c r="V2" s="107"/>
    </row>
    <row r="3" spans="1:24" s="17" customFormat="1" ht="18.75" customHeight="1" thickBot="1">
      <c r="A3" s="151" t="s">
        <v>114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36"/>
      <c r="R3" s="36"/>
      <c r="S3" s="36"/>
      <c r="T3" s="35"/>
      <c r="U3" s="138" t="s">
        <v>115</v>
      </c>
      <c r="V3" s="139"/>
      <c r="W3" s="139"/>
      <c r="X3" s="139"/>
    </row>
    <row r="4" spans="1:24" ht="13.5" customHeight="1">
      <c r="A4" s="109" t="s">
        <v>0</v>
      </c>
      <c r="B4" s="113" t="s">
        <v>5</v>
      </c>
      <c r="C4" s="116" t="s">
        <v>41</v>
      </c>
      <c r="D4" s="117"/>
      <c r="E4" s="116" t="s">
        <v>6</v>
      </c>
      <c r="F4" s="117"/>
      <c r="G4" s="99" t="s">
        <v>3</v>
      </c>
      <c r="H4" s="97" t="s">
        <v>59</v>
      </c>
      <c r="I4" s="98"/>
      <c r="J4" s="18"/>
      <c r="K4" s="97" t="s">
        <v>60</v>
      </c>
      <c r="L4" s="98"/>
      <c r="M4" s="18"/>
      <c r="N4" s="97" t="s">
        <v>66</v>
      </c>
      <c r="O4" s="98"/>
      <c r="P4" s="18"/>
      <c r="Q4" s="18"/>
      <c r="R4" s="18"/>
      <c r="S4" s="19"/>
      <c r="T4" s="20"/>
      <c r="U4" s="121" t="s">
        <v>21</v>
      </c>
      <c r="V4" s="99" t="s">
        <v>23</v>
      </c>
      <c r="W4" s="21"/>
      <c r="X4" s="131" t="s">
        <v>25</v>
      </c>
    </row>
    <row r="5" spans="1:24" s="14" customFormat="1" ht="14.25" customHeight="1">
      <c r="A5" s="110"/>
      <c r="B5" s="114"/>
      <c r="C5" s="100" t="s">
        <v>1</v>
      </c>
      <c r="D5" s="101"/>
      <c r="E5" s="100" t="s">
        <v>2</v>
      </c>
      <c r="F5" s="101"/>
      <c r="G5" s="95"/>
      <c r="H5" s="22" t="s">
        <v>11</v>
      </c>
      <c r="I5" s="23" t="s">
        <v>15</v>
      </c>
      <c r="J5" s="24"/>
      <c r="K5" s="22" t="s">
        <v>19</v>
      </c>
      <c r="L5" s="23" t="s">
        <v>15</v>
      </c>
      <c r="M5" s="24"/>
      <c r="N5" s="22" t="s">
        <v>19</v>
      </c>
      <c r="O5" s="23" t="s">
        <v>15</v>
      </c>
      <c r="P5" s="24"/>
      <c r="Q5" s="24"/>
      <c r="R5" s="24"/>
      <c r="S5" s="24"/>
      <c r="T5" s="25"/>
      <c r="U5" s="93"/>
      <c r="V5" s="95"/>
      <c r="W5" s="26"/>
      <c r="X5" s="132"/>
    </row>
    <row r="6" spans="1:24" s="14" customFormat="1" ht="13.5">
      <c r="A6" s="110"/>
      <c r="B6" s="114"/>
      <c r="C6" s="100"/>
      <c r="D6" s="101"/>
      <c r="E6" s="100"/>
      <c r="F6" s="101"/>
      <c r="G6" s="95"/>
      <c r="H6" s="22" t="s">
        <v>12</v>
      </c>
      <c r="I6" s="23" t="s">
        <v>16</v>
      </c>
      <c r="J6" s="24"/>
      <c r="K6" s="22" t="s">
        <v>12</v>
      </c>
      <c r="L6" s="23" t="s">
        <v>16</v>
      </c>
      <c r="M6" s="24"/>
      <c r="N6" s="22" t="s">
        <v>20</v>
      </c>
      <c r="O6" s="23" t="s">
        <v>16</v>
      </c>
      <c r="P6" s="24"/>
      <c r="Q6" s="24"/>
      <c r="R6" s="24"/>
      <c r="S6" s="24"/>
      <c r="T6" s="25"/>
      <c r="U6" s="93"/>
      <c r="V6" s="95"/>
      <c r="W6" s="26"/>
      <c r="X6" s="132"/>
    </row>
    <row r="7" spans="1:24" s="14" customFormat="1" ht="13.5">
      <c r="A7" s="111"/>
      <c r="B7" s="114"/>
      <c r="C7" s="100"/>
      <c r="D7" s="101"/>
      <c r="E7" s="100"/>
      <c r="F7" s="101"/>
      <c r="G7" s="95"/>
      <c r="H7" s="27" t="s">
        <v>13</v>
      </c>
      <c r="I7" s="91" t="s">
        <v>17</v>
      </c>
      <c r="J7" s="28"/>
      <c r="K7" s="27" t="s">
        <v>13</v>
      </c>
      <c r="L7" s="91" t="s">
        <v>17</v>
      </c>
      <c r="M7" s="28"/>
      <c r="N7" s="27" t="s">
        <v>13</v>
      </c>
      <c r="O7" s="91" t="s">
        <v>17</v>
      </c>
      <c r="P7" s="28"/>
      <c r="Q7" s="28"/>
      <c r="R7" s="28"/>
      <c r="S7" s="28"/>
      <c r="T7" s="34"/>
      <c r="U7" s="93" t="s">
        <v>22</v>
      </c>
      <c r="V7" s="95" t="s">
        <v>24</v>
      </c>
      <c r="W7" s="29"/>
      <c r="X7" s="133"/>
    </row>
    <row r="8" spans="1:24" s="14" customFormat="1" ht="14.25" thickBot="1">
      <c r="A8" s="112"/>
      <c r="B8" s="115"/>
      <c r="C8" s="102" t="s">
        <v>7</v>
      </c>
      <c r="D8" s="103"/>
      <c r="E8" s="102" t="s">
        <v>8</v>
      </c>
      <c r="F8" s="103"/>
      <c r="G8" s="30" t="s">
        <v>26</v>
      </c>
      <c r="H8" s="1" t="s">
        <v>14</v>
      </c>
      <c r="I8" s="92"/>
      <c r="J8" s="31"/>
      <c r="K8" s="1" t="s">
        <v>14</v>
      </c>
      <c r="L8" s="92"/>
      <c r="M8" s="31"/>
      <c r="N8" s="1" t="s">
        <v>14</v>
      </c>
      <c r="O8" s="92"/>
      <c r="P8" s="31"/>
      <c r="Q8" s="31"/>
      <c r="R8" s="31"/>
      <c r="S8" s="31"/>
      <c r="T8" s="32"/>
      <c r="U8" s="94"/>
      <c r="V8" s="96"/>
      <c r="W8" s="33"/>
      <c r="X8" s="134"/>
    </row>
    <row r="9" spans="1:24" ht="13.5">
      <c r="A9" s="76">
        <v>1</v>
      </c>
      <c r="B9" s="79">
        <v>11</v>
      </c>
      <c r="C9" s="82">
        <v>10068656</v>
      </c>
      <c r="D9" s="83"/>
      <c r="E9" s="82" t="s">
        <v>187</v>
      </c>
      <c r="F9" s="83"/>
      <c r="G9" s="88" t="s">
        <v>35</v>
      </c>
      <c r="H9" s="11">
        <v>0.25</v>
      </c>
      <c r="I9" s="12">
        <f>H11-H9</f>
        <v>0.0879861111111111</v>
      </c>
      <c r="J9" s="143">
        <f>I9/"01:00:00"</f>
        <v>2.1116666666666664</v>
      </c>
      <c r="K9" s="3">
        <f>H11+TIME(0,40,0)</f>
        <v>0.3657638888888889</v>
      </c>
      <c r="L9" s="4">
        <f>K11-K9</f>
        <v>-0.3657638888888889</v>
      </c>
      <c r="M9" s="143">
        <f>L9/"01:00:00"</f>
        <v>-8.778333333333334</v>
      </c>
      <c r="N9" s="5">
        <f>K11+TIME(0,50,0)</f>
        <v>0.034722222222222224</v>
      </c>
      <c r="O9" s="4">
        <f>N10-N9</f>
        <v>-0.034722222222222224</v>
      </c>
      <c r="P9" s="143">
        <f>O9/"01:00:00"</f>
        <v>-0.8333333333333334</v>
      </c>
      <c r="Q9" s="143" t="e">
        <f>#REF!/"01:00:00"</f>
        <v>#REF!</v>
      </c>
      <c r="R9" s="143" t="e">
        <f>#REF!/"01:00:00"</f>
        <v>#REF!</v>
      </c>
      <c r="S9" s="143" t="e">
        <f>#REF!/"01:00:00"</f>
        <v>#REF!</v>
      </c>
      <c r="T9" s="143" t="e">
        <f>#REF!/"01:00:00"</f>
        <v>#REF!</v>
      </c>
      <c r="U9" s="146">
        <f>I9+L9+O9</f>
        <v>-0.3125</v>
      </c>
      <c r="V9" s="135">
        <f>80/W9</f>
        <v>-10.666666666666666</v>
      </c>
      <c r="W9" s="143">
        <f>U9/"01:00:00"</f>
        <v>-7.5</v>
      </c>
      <c r="X9" s="140" t="s">
        <v>239</v>
      </c>
    </row>
    <row r="10" spans="1:24" ht="13.5">
      <c r="A10" s="77"/>
      <c r="B10" s="80"/>
      <c r="C10" s="84" t="s">
        <v>169</v>
      </c>
      <c r="D10" s="85"/>
      <c r="E10" s="84" t="s">
        <v>170</v>
      </c>
      <c r="F10" s="85"/>
      <c r="G10" s="61"/>
      <c r="H10" s="6">
        <v>0.3332523148148148</v>
      </c>
      <c r="I10" s="7">
        <f>28/J9</f>
        <v>13.259668508287294</v>
      </c>
      <c r="J10" s="144"/>
      <c r="K10" s="6"/>
      <c r="L10" s="7">
        <f>28/M9</f>
        <v>-3.189671539775963</v>
      </c>
      <c r="M10" s="144"/>
      <c r="N10" s="8"/>
      <c r="O10" s="7">
        <f>24/P9</f>
        <v>-28.799999999999997</v>
      </c>
      <c r="P10" s="144"/>
      <c r="Q10" s="144"/>
      <c r="R10" s="144"/>
      <c r="S10" s="144"/>
      <c r="T10" s="144"/>
      <c r="U10" s="147"/>
      <c r="V10" s="136"/>
      <c r="W10" s="144"/>
      <c r="X10" s="141"/>
    </row>
    <row r="11" spans="1:24" ht="13.5">
      <c r="A11" s="77"/>
      <c r="B11" s="80"/>
      <c r="C11" s="84"/>
      <c r="D11" s="85"/>
      <c r="E11" s="84" t="s">
        <v>171</v>
      </c>
      <c r="F11" s="85"/>
      <c r="G11" s="61" t="s">
        <v>36</v>
      </c>
      <c r="H11" s="9">
        <v>0.3379861111111111</v>
      </c>
      <c r="I11" s="149" t="s">
        <v>220</v>
      </c>
      <c r="J11" s="144"/>
      <c r="K11" s="9"/>
      <c r="L11" s="149">
        <v>60</v>
      </c>
      <c r="M11" s="144"/>
      <c r="N11" s="10"/>
      <c r="O11" s="149"/>
      <c r="P11" s="144"/>
      <c r="Q11" s="144"/>
      <c r="R11" s="144"/>
      <c r="S11" s="144"/>
      <c r="T11" s="144"/>
      <c r="U11" s="147"/>
      <c r="V11" s="136"/>
      <c r="W11" s="144"/>
      <c r="X11" s="141"/>
    </row>
    <row r="12" spans="1:24" ht="14.25" thickBot="1">
      <c r="A12" s="78"/>
      <c r="B12" s="81"/>
      <c r="C12" s="64" t="s">
        <v>172</v>
      </c>
      <c r="D12" s="65"/>
      <c r="E12" s="38" t="s">
        <v>37</v>
      </c>
      <c r="F12" s="39">
        <v>1998</v>
      </c>
      <c r="G12" s="57"/>
      <c r="H12" s="2">
        <f>H11-H10</f>
        <v>0.004733796296296278</v>
      </c>
      <c r="I12" s="150"/>
      <c r="J12" s="145"/>
      <c r="K12" s="2">
        <f>K11-K10</f>
        <v>0</v>
      </c>
      <c r="L12" s="150"/>
      <c r="M12" s="145"/>
      <c r="N12" s="2">
        <f>N11-N10</f>
        <v>0</v>
      </c>
      <c r="O12" s="150"/>
      <c r="P12" s="145"/>
      <c r="Q12" s="145"/>
      <c r="R12" s="145"/>
      <c r="S12" s="145"/>
      <c r="T12" s="145"/>
      <c r="U12" s="148"/>
      <c r="V12" s="137"/>
      <c r="W12" s="145"/>
      <c r="X12" s="142"/>
    </row>
    <row r="13" spans="1:24" ht="13.5">
      <c r="A13" s="66" t="s">
        <v>86</v>
      </c>
      <c r="B13" s="67"/>
      <c r="C13" s="67"/>
      <c r="D13" s="67"/>
      <c r="E13" s="67"/>
      <c r="F13" s="67"/>
      <c r="G13" s="68"/>
      <c r="H13" s="11">
        <v>0.25</v>
      </c>
      <c r="I13" s="12">
        <f>H15-H13</f>
        <v>0.09722222222222227</v>
      </c>
      <c r="J13" s="58">
        <f>I13/"01:00:00"</f>
        <v>2.3333333333333344</v>
      </c>
      <c r="K13" s="3">
        <f>H15+TIME(0,40,0)</f>
        <v>0.37500000000000006</v>
      </c>
      <c r="L13" s="4">
        <f>K15-K13</f>
        <v>0.09722222222222221</v>
      </c>
      <c r="M13" s="58">
        <f>L13/"01:00:00"</f>
        <v>2.333333333333333</v>
      </c>
      <c r="N13" s="5">
        <f>K15+TIME(0,50,0)</f>
        <v>0.5069444444444445</v>
      </c>
      <c r="O13" s="4">
        <f>N14-N13</f>
        <v>0.08333333333333326</v>
      </c>
      <c r="P13" s="58">
        <f>O13/"01:00:00"</f>
        <v>1.9999999999999982</v>
      </c>
      <c r="Q13" s="58" t="e">
        <f>#REF!/"01:00:00"</f>
        <v>#REF!</v>
      </c>
      <c r="R13" s="58" t="e">
        <f>#REF!/"01:00:00"</f>
        <v>#REF!</v>
      </c>
      <c r="S13" s="58" t="e">
        <f>#REF!/"01:00:00"</f>
        <v>#REF!</v>
      </c>
      <c r="T13" s="58" t="e">
        <f>#REF!/"01:00:00"</f>
        <v>#REF!</v>
      </c>
      <c r="U13" s="121">
        <f>I13+L13+O13</f>
        <v>0.27777777777777773</v>
      </c>
      <c r="V13" s="135">
        <f>80/W13</f>
        <v>12.000000000000002</v>
      </c>
      <c r="W13" s="125">
        <f>U13/"01:00:00"</f>
        <v>6.666666666666666</v>
      </c>
      <c r="X13" s="35"/>
    </row>
    <row r="14" spans="1:24" ht="13.5">
      <c r="A14" s="69"/>
      <c r="B14" s="70"/>
      <c r="C14" s="70"/>
      <c r="D14" s="70"/>
      <c r="E14" s="70"/>
      <c r="F14" s="70"/>
      <c r="G14" s="71"/>
      <c r="H14" s="6">
        <v>0.3333333333333333</v>
      </c>
      <c r="I14" s="7">
        <f>28/J13</f>
        <v>11.999999999999995</v>
      </c>
      <c r="J14" s="59"/>
      <c r="K14" s="6">
        <v>0.4583333333333333</v>
      </c>
      <c r="L14" s="7">
        <f>28/M13</f>
        <v>12.000000000000002</v>
      </c>
      <c r="M14" s="59"/>
      <c r="N14" s="49">
        <v>0.5902777777777778</v>
      </c>
      <c r="O14" s="7">
        <f>24/P13</f>
        <v>12.00000000000001</v>
      </c>
      <c r="P14" s="59"/>
      <c r="Q14" s="59"/>
      <c r="R14" s="59"/>
      <c r="S14" s="59"/>
      <c r="T14" s="59"/>
      <c r="U14" s="93"/>
      <c r="V14" s="136"/>
      <c r="W14" s="126"/>
      <c r="X14" s="35"/>
    </row>
    <row r="15" spans="1:24" ht="13.5">
      <c r="A15" s="69"/>
      <c r="B15" s="70"/>
      <c r="C15" s="70"/>
      <c r="D15" s="70"/>
      <c r="E15" s="70"/>
      <c r="F15" s="70"/>
      <c r="G15" s="71"/>
      <c r="H15" s="9">
        <v>0.34722222222222227</v>
      </c>
      <c r="I15" s="62"/>
      <c r="J15" s="59"/>
      <c r="K15" s="52">
        <v>0.47222222222222227</v>
      </c>
      <c r="L15" s="62" t="s">
        <v>87</v>
      </c>
      <c r="M15" s="59"/>
      <c r="N15" s="10">
        <v>0.611111111111111</v>
      </c>
      <c r="O15" s="62" t="s">
        <v>87</v>
      </c>
      <c r="P15" s="59"/>
      <c r="Q15" s="59"/>
      <c r="R15" s="59"/>
      <c r="S15" s="59"/>
      <c r="T15" s="59"/>
      <c r="U15" s="93"/>
      <c r="V15" s="136"/>
      <c r="W15" s="126"/>
      <c r="X15" s="35"/>
    </row>
    <row r="16" spans="1:24" ht="14.25" thickBot="1">
      <c r="A16" s="72"/>
      <c r="B16" s="73"/>
      <c r="C16" s="73"/>
      <c r="D16" s="73"/>
      <c r="E16" s="73"/>
      <c r="F16" s="73"/>
      <c r="G16" s="74"/>
      <c r="H16" s="2">
        <f>H15-H14</f>
        <v>0.01388888888888895</v>
      </c>
      <c r="I16" s="63"/>
      <c r="J16" s="60"/>
      <c r="K16" s="2">
        <f>K15-K14</f>
        <v>0.01388888888888895</v>
      </c>
      <c r="L16" s="63"/>
      <c r="M16" s="60"/>
      <c r="N16" s="2">
        <f>N15-N14</f>
        <v>0.02083333333333326</v>
      </c>
      <c r="O16" s="63"/>
      <c r="P16" s="60"/>
      <c r="Q16" s="60"/>
      <c r="R16" s="60"/>
      <c r="S16" s="60"/>
      <c r="T16" s="60"/>
      <c r="U16" s="94"/>
      <c r="V16" s="137"/>
      <c r="W16" s="127"/>
      <c r="X16" s="35"/>
    </row>
  </sheetData>
  <sheetProtection/>
  <mergeCells count="64">
    <mergeCell ref="F2:G2"/>
    <mergeCell ref="A1:E2"/>
    <mergeCell ref="B9:B12"/>
    <mergeCell ref="H2:O2"/>
    <mergeCell ref="K4:L4"/>
    <mergeCell ref="M9:M12"/>
    <mergeCell ref="L7:L8"/>
    <mergeCell ref="E10:F10"/>
    <mergeCell ref="E11:F11"/>
    <mergeCell ref="G11:G12"/>
    <mergeCell ref="A3:P3"/>
    <mergeCell ref="C12:D12"/>
    <mergeCell ref="G9:G10"/>
    <mergeCell ref="E9:F9"/>
    <mergeCell ref="C10:D11"/>
    <mergeCell ref="C9:D9"/>
    <mergeCell ref="G4:G7"/>
    <mergeCell ref="I7:I8"/>
    <mergeCell ref="J9:J12"/>
    <mergeCell ref="I11:I12"/>
    <mergeCell ref="A9:A12"/>
    <mergeCell ref="C4:D4"/>
    <mergeCell ref="Q9:Q12"/>
    <mergeCell ref="N4:O4"/>
    <mergeCell ref="P9:P12"/>
    <mergeCell ref="O11:O12"/>
    <mergeCell ref="O7:O8"/>
    <mergeCell ref="A4:A8"/>
    <mergeCell ref="C8:D8"/>
    <mergeCell ref="E8:F8"/>
    <mergeCell ref="B4:B8"/>
    <mergeCell ref="C5:D7"/>
    <mergeCell ref="E5:F7"/>
    <mergeCell ref="E4:F4"/>
    <mergeCell ref="L11:L12"/>
    <mergeCell ref="H4:I4"/>
    <mergeCell ref="W13:W16"/>
    <mergeCell ref="W9:W12"/>
    <mergeCell ref="U4:U6"/>
    <mergeCell ref="V4:V6"/>
    <mergeCell ref="R9:R12"/>
    <mergeCell ref="S9:S12"/>
    <mergeCell ref="T9:T12"/>
    <mergeCell ref="U9:U12"/>
    <mergeCell ref="T13:T16"/>
    <mergeCell ref="U13:U16"/>
    <mergeCell ref="V13:V16"/>
    <mergeCell ref="U2:V2"/>
    <mergeCell ref="V9:V12"/>
    <mergeCell ref="U3:X3"/>
    <mergeCell ref="U7:U8"/>
    <mergeCell ref="V7:V8"/>
    <mergeCell ref="X9:X12"/>
    <mergeCell ref="X4:X8"/>
    <mergeCell ref="I15:I16"/>
    <mergeCell ref="A13:G16"/>
    <mergeCell ref="R13:R16"/>
    <mergeCell ref="S13:S16"/>
    <mergeCell ref="J13:J16"/>
    <mergeCell ref="M13:M16"/>
    <mergeCell ref="L15:L16"/>
    <mergeCell ref="O15:O16"/>
    <mergeCell ref="P13:P16"/>
    <mergeCell ref="Q13:Q16"/>
  </mergeCells>
  <printOptions horizontalCentered="1" verticalCentered="1"/>
  <pageMargins left="0" right="0.3937007874015748" top="0.1968503937007874" bottom="0.1968503937007874" header="0.5118110236220472" footer="0.5118110236220472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85" zoomScaleNormal="85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625" style="16" bestFit="1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8.25390625" style="13" hidden="1" customWidth="1"/>
    <col min="19" max="19" width="8.625" style="13" hidden="1" customWidth="1"/>
    <col min="20" max="20" width="3.125" style="13" hidden="1" customWidth="1"/>
    <col min="21" max="21" width="9.00390625" style="16" customWidth="1"/>
    <col min="22" max="22" width="12.75390625" style="13" customWidth="1"/>
    <col min="23" max="23" width="0.12890625" style="13" hidden="1" customWidth="1"/>
    <col min="24" max="24" width="12.625" style="13" customWidth="1"/>
    <col min="25" max="16384" width="9.00390625" style="13" customWidth="1"/>
  </cols>
  <sheetData>
    <row r="1" spans="1:21" ht="13.5" customHeight="1">
      <c r="A1" s="104" t="s">
        <v>30</v>
      </c>
      <c r="B1" s="104"/>
      <c r="C1" s="104"/>
      <c r="D1" s="104"/>
      <c r="E1" s="104"/>
      <c r="H1" s="13"/>
      <c r="K1" s="13"/>
      <c r="N1" s="13"/>
      <c r="U1" s="13"/>
    </row>
    <row r="2" spans="1:22" ht="18.75" customHeight="1">
      <c r="A2" s="104"/>
      <c r="B2" s="104"/>
      <c r="C2" s="104"/>
      <c r="D2" s="104"/>
      <c r="E2" s="104"/>
      <c r="F2" s="152" t="s">
        <v>28</v>
      </c>
      <c r="G2" s="152"/>
      <c r="H2" s="153" t="s">
        <v>118</v>
      </c>
      <c r="I2" s="153"/>
      <c r="J2" s="153"/>
      <c r="K2" s="153"/>
      <c r="L2" s="153"/>
      <c r="M2" s="153"/>
      <c r="N2" s="153"/>
      <c r="O2" s="153"/>
      <c r="U2" s="107" t="s">
        <v>253</v>
      </c>
      <c r="V2" s="107"/>
    </row>
    <row r="3" spans="1:24" s="17" customFormat="1" ht="18.75" customHeight="1" thickBot="1">
      <c r="A3" s="151" t="s">
        <v>114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36"/>
      <c r="R3" s="36"/>
      <c r="S3" s="36"/>
      <c r="T3" s="35"/>
      <c r="U3" s="138" t="s">
        <v>117</v>
      </c>
      <c r="V3" s="139"/>
      <c r="W3" s="139"/>
      <c r="X3" s="139"/>
    </row>
    <row r="4" spans="1:24" ht="13.5" customHeight="1">
      <c r="A4" s="109" t="s">
        <v>0</v>
      </c>
      <c r="B4" s="113" t="s">
        <v>5</v>
      </c>
      <c r="C4" s="116" t="s">
        <v>42</v>
      </c>
      <c r="D4" s="117"/>
      <c r="E4" s="116" t="s">
        <v>42</v>
      </c>
      <c r="F4" s="117"/>
      <c r="G4" s="99" t="s">
        <v>3</v>
      </c>
      <c r="H4" s="97" t="s">
        <v>61</v>
      </c>
      <c r="I4" s="98"/>
      <c r="J4" s="18"/>
      <c r="K4" s="97" t="s">
        <v>62</v>
      </c>
      <c r="L4" s="98"/>
      <c r="M4" s="18"/>
      <c r="N4" s="97" t="s">
        <v>66</v>
      </c>
      <c r="O4" s="98"/>
      <c r="P4" s="18"/>
      <c r="Q4" s="18"/>
      <c r="R4" s="18"/>
      <c r="S4" s="19"/>
      <c r="T4" s="20"/>
      <c r="U4" s="121" t="s">
        <v>43</v>
      </c>
      <c r="V4" s="99" t="s">
        <v>44</v>
      </c>
      <c r="W4" s="21"/>
      <c r="X4" s="131" t="s">
        <v>45</v>
      </c>
    </row>
    <row r="5" spans="1:24" s="14" customFormat="1" ht="14.25" customHeight="1">
      <c r="A5" s="110"/>
      <c r="B5" s="114"/>
      <c r="C5" s="100" t="s">
        <v>1</v>
      </c>
      <c r="D5" s="101"/>
      <c r="E5" s="100" t="s">
        <v>2</v>
      </c>
      <c r="F5" s="101"/>
      <c r="G5" s="95"/>
      <c r="H5" s="22" t="s">
        <v>46</v>
      </c>
      <c r="I5" s="23" t="s">
        <v>47</v>
      </c>
      <c r="J5" s="24"/>
      <c r="K5" s="22" t="s">
        <v>48</v>
      </c>
      <c r="L5" s="23" t="s">
        <v>47</v>
      </c>
      <c r="M5" s="24"/>
      <c r="N5" s="22" t="s">
        <v>48</v>
      </c>
      <c r="O5" s="23" t="s">
        <v>47</v>
      </c>
      <c r="P5" s="24"/>
      <c r="Q5" s="24"/>
      <c r="R5" s="24"/>
      <c r="S5" s="24"/>
      <c r="T5" s="25"/>
      <c r="U5" s="93"/>
      <c r="V5" s="95"/>
      <c r="W5" s="26"/>
      <c r="X5" s="132"/>
    </row>
    <row r="6" spans="1:24" s="14" customFormat="1" ht="13.5">
      <c r="A6" s="110"/>
      <c r="B6" s="114"/>
      <c r="C6" s="100"/>
      <c r="D6" s="101"/>
      <c r="E6" s="100"/>
      <c r="F6" s="101"/>
      <c r="G6" s="95"/>
      <c r="H6" s="22" t="s">
        <v>49</v>
      </c>
      <c r="I6" s="23" t="s">
        <v>50</v>
      </c>
      <c r="J6" s="24"/>
      <c r="K6" s="22" t="s">
        <v>49</v>
      </c>
      <c r="L6" s="23" t="s">
        <v>50</v>
      </c>
      <c r="M6" s="24"/>
      <c r="N6" s="22" t="s">
        <v>49</v>
      </c>
      <c r="O6" s="23" t="s">
        <v>50</v>
      </c>
      <c r="P6" s="24"/>
      <c r="Q6" s="24"/>
      <c r="R6" s="24"/>
      <c r="S6" s="24"/>
      <c r="T6" s="25"/>
      <c r="U6" s="93"/>
      <c r="V6" s="95"/>
      <c r="W6" s="26"/>
      <c r="X6" s="132"/>
    </row>
    <row r="7" spans="1:24" s="14" customFormat="1" ht="13.5">
      <c r="A7" s="111"/>
      <c r="B7" s="114"/>
      <c r="C7" s="100"/>
      <c r="D7" s="101"/>
      <c r="E7" s="100"/>
      <c r="F7" s="101"/>
      <c r="G7" s="95"/>
      <c r="H7" s="27" t="s">
        <v>51</v>
      </c>
      <c r="I7" s="91" t="s">
        <v>52</v>
      </c>
      <c r="J7" s="28"/>
      <c r="K7" s="27" t="s">
        <v>51</v>
      </c>
      <c r="L7" s="91" t="s">
        <v>52</v>
      </c>
      <c r="M7" s="28"/>
      <c r="N7" s="27" t="s">
        <v>51</v>
      </c>
      <c r="O7" s="91" t="s">
        <v>52</v>
      </c>
      <c r="P7" s="28"/>
      <c r="Q7" s="28"/>
      <c r="R7" s="28"/>
      <c r="S7" s="28"/>
      <c r="T7" s="34"/>
      <c r="U7" s="93" t="s">
        <v>53</v>
      </c>
      <c r="V7" s="95" t="s">
        <v>54</v>
      </c>
      <c r="W7" s="29"/>
      <c r="X7" s="133"/>
    </row>
    <row r="8" spans="1:24" s="14" customFormat="1" ht="14.25" thickBot="1">
      <c r="A8" s="112"/>
      <c r="B8" s="115"/>
      <c r="C8" s="102" t="s">
        <v>55</v>
      </c>
      <c r="D8" s="103"/>
      <c r="E8" s="102" t="s">
        <v>56</v>
      </c>
      <c r="F8" s="103"/>
      <c r="G8" s="30" t="s">
        <v>57</v>
      </c>
      <c r="H8" s="1" t="s">
        <v>58</v>
      </c>
      <c r="I8" s="92"/>
      <c r="J8" s="31"/>
      <c r="K8" s="1" t="s">
        <v>58</v>
      </c>
      <c r="L8" s="92"/>
      <c r="M8" s="31"/>
      <c r="N8" s="1" t="s">
        <v>58</v>
      </c>
      <c r="O8" s="92"/>
      <c r="P8" s="31"/>
      <c r="Q8" s="31"/>
      <c r="R8" s="31"/>
      <c r="S8" s="31"/>
      <c r="T8" s="32"/>
      <c r="U8" s="94"/>
      <c r="V8" s="96"/>
      <c r="W8" s="33"/>
      <c r="X8" s="134"/>
    </row>
    <row r="9" spans="1:24" s="14" customFormat="1" ht="13.5">
      <c r="A9" s="76">
        <v>1</v>
      </c>
      <c r="B9" s="79">
        <v>21</v>
      </c>
      <c r="C9" s="154">
        <v>27555</v>
      </c>
      <c r="D9" s="155"/>
      <c r="E9" s="82">
        <v>50813</v>
      </c>
      <c r="F9" s="83"/>
      <c r="G9" s="88" t="s">
        <v>222</v>
      </c>
      <c r="H9" s="11">
        <v>0.25</v>
      </c>
      <c r="I9" s="12">
        <f>H11-H9</f>
        <v>0.10061342592592593</v>
      </c>
      <c r="J9" s="143">
        <f>I9/"01:00:00"</f>
        <v>2.414722222222222</v>
      </c>
      <c r="K9" s="3">
        <f>H11+TIME(0,40,0)</f>
        <v>0.3783912037037037</v>
      </c>
      <c r="L9" s="4">
        <f>K11-K9</f>
        <v>0.08222222222222225</v>
      </c>
      <c r="M9" s="143">
        <f>L9/"01:00:00"</f>
        <v>1.973333333333334</v>
      </c>
      <c r="N9" s="3">
        <f>K11+TIME(0,50,0)</f>
        <v>0.4953356481481482</v>
      </c>
      <c r="O9" s="4">
        <f>N10-N9</f>
        <v>0.08253472222222219</v>
      </c>
      <c r="P9" s="143">
        <f>O9/"01:00:00"</f>
        <v>1.9808333333333326</v>
      </c>
      <c r="Q9" s="143" t="e">
        <f>#REF!/"01:00:00"</f>
        <v>#REF!</v>
      </c>
      <c r="R9" s="143" t="e">
        <f>#REF!/"01:00:00"</f>
        <v>#REF!</v>
      </c>
      <c r="S9" s="143" t="e">
        <f>#REF!/"01:00:00"</f>
        <v>#REF!</v>
      </c>
      <c r="T9" s="143" t="e">
        <f>#REF!/"01:00:00"</f>
        <v>#REF!</v>
      </c>
      <c r="U9" s="146">
        <f>I9+L9+O9</f>
        <v>0.26537037037037037</v>
      </c>
      <c r="V9" s="135">
        <f>80/W9</f>
        <v>12.56106071179344</v>
      </c>
      <c r="W9" s="143">
        <f>U9/"01:00:00"</f>
        <v>6.368888888888889</v>
      </c>
      <c r="X9" s="140" t="s">
        <v>262</v>
      </c>
    </row>
    <row r="10" spans="1:24" s="14" customFormat="1" ht="13.5">
      <c r="A10" s="77"/>
      <c r="B10" s="80"/>
      <c r="C10" s="84" t="s">
        <v>173</v>
      </c>
      <c r="D10" s="85"/>
      <c r="E10" s="84" t="s">
        <v>97</v>
      </c>
      <c r="F10" s="85"/>
      <c r="G10" s="61"/>
      <c r="H10" s="6">
        <v>0.3466666666666667</v>
      </c>
      <c r="I10" s="7">
        <f>28/J9</f>
        <v>11.595536638674796</v>
      </c>
      <c r="J10" s="144"/>
      <c r="K10" s="6">
        <v>0.45557870370370374</v>
      </c>
      <c r="L10" s="7">
        <f>28/M9</f>
        <v>14.189189189189184</v>
      </c>
      <c r="M10" s="144"/>
      <c r="N10" s="8">
        <v>0.5778703703703704</v>
      </c>
      <c r="O10" s="7">
        <f>24/P9</f>
        <v>12.11611274716029</v>
      </c>
      <c r="P10" s="144"/>
      <c r="Q10" s="144"/>
      <c r="R10" s="144"/>
      <c r="S10" s="144"/>
      <c r="T10" s="144"/>
      <c r="U10" s="147"/>
      <c r="V10" s="136"/>
      <c r="W10" s="144"/>
      <c r="X10" s="141"/>
    </row>
    <row r="11" spans="1:24" s="14" customFormat="1" ht="13.5">
      <c r="A11" s="77"/>
      <c r="B11" s="80"/>
      <c r="C11" s="84"/>
      <c r="D11" s="85"/>
      <c r="E11" s="84" t="s">
        <v>174</v>
      </c>
      <c r="F11" s="85"/>
      <c r="G11" s="61" t="s">
        <v>36</v>
      </c>
      <c r="H11" s="9">
        <v>0.3506134259259259</v>
      </c>
      <c r="I11" s="149" t="s">
        <v>223</v>
      </c>
      <c r="J11" s="144"/>
      <c r="K11" s="9">
        <v>0.46061342592592597</v>
      </c>
      <c r="L11" s="149" t="s">
        <v>225</v>
      </c>
      <c r="M11" s="144"/>
      <c r="N11" s="10">
        <v>0.5836805555555555</v>
      </c>
      <c r="O11" s="149" t="s">
        <v>225</v>
      </c>
      <c r="P11" s="144"/>
      <c r="Q11" s="144"/>
      <c r="R11" s="144"/>
      <c r="S11" s="144"/>
      <c r="T11" s="144"/>
      <c r="U11" s="147"/>
      <c r="V11" s="136"/>
      <c r="W11" s="144"/>
      <c r="X11" s="141"/>
    </row>
    <row r="12" spans="1:24" s="14" customFormat="1" ht="14.25" thickBot="1">
      <c r="A12" s="78"/>
      <c r="B12" s="81"/>
      <c r="C12" s="64" t="s">
        <v>175</v>
      </c>
      <c r="D12" s="65"/>
      <c r="E12" s="38" t="s">
        <v>40</v>
      </c>
      <c r="F12" s="39">
        <v>2000</v>
      </c>
      <c r="G12" s="57"/>
      <c r="H12" s="2">
        <f>H11-H10</f>
        <v>0.003946759259259247</v>
      </c>
      <c r="I12" s="150"/>
      <c r="J12" s="145"/>
      <c r="K12" s="2">
        <f>K11-K10</f>
        <v>0.005034722222222232</v>
      </c>
      <c r="L12" s="150"/>
      <c r="M12" s="145"/>
      <c r="N12" s="2">
        <f>N11-N10</f>
        <v>0.005810185185185168</v>
      </c>
      <c r="O12" s="150"/>
      <c r="P12" s="145"/>
      <c r="Q12" s="145"/>
      <c r="R12" s="145"/>
      <c r="S12" s="145"/>
      <c r="T12" s="145"/>
      <c r="U12" s="148"/>
      <c r="V12" s="137"/>
      <c r="W12" s="145"/>
      <c r="X12" s="142"/>
    </row>
    <row r="13" spans="1:24" s="14" customFormat="1" ht="13.5">
      <c r="A13" s="76">
        <v>1</v>
      </c>
      <c r="B13" s="79">
        <v>23</v>
      </c>
      <c r="C13" s="154">
        <v>27567</v>
      </c>
      <c r="D13" s="155"/>
      <c r="E13" s="82">
        <v>52842</v>
      </c>
      <c r="F13" s="83"/>
      <c r="G13" s="88" t="s">
        <v>35</v>
      </c>
      <c r="H13" s="11">
        <v>0.25</v>
      </c>
      <c r="I13" s="12">
        <f>H15-H13</f>
        <v>0.1012615740740741</v>
      </c>
      <c r="J13" s="143">
        <f>I13/"01:00:00"</f>
        <v>2.4302777777777784</v>
      </c>
      <c r="K13" s="3">
        <f>H15+TIME(0,40,0)</f>
        <v>0.3790393518518519</v>
      </c>
      <c r="L13" s="4">
        <f>K15-K13</f>
        <v>0.08947916666666661</v>
      </c>
      <c r="M13" s="143">
        <f>L13/"01:00:00"</f>
        <v>2.1474999999999986</v>
      </c>
      <c r="N13" s="3">
        <f>K15+TIME(0,50,0)</f>
        <v>0.5032407407407408</v>
      </c>
      <c r="O13" s="4">
        <f>N14-N13</f>
        <v>0.07865740740740734</v>
      </c>
      <c r="P13" s="143">
        <f>O13/"01:00:00"</f>
        <v>1.8877777777777762</v>
      </c>
      <c r="Q13" s="143" t="e">
        <f>#REF!/"01:00:00"</f>
        <v>#REF!</v>
      </c>
      <c r="R13" s="143" t="e">
        <f>#REF!/"01:00:00"</f>
        <v>#REF!</v>
      </c>
      <c r="S13" s="143" t="e">
        <f>#REF!/"01:00:00"</f>
        <v>#REF!</v>
      </c>
      <c r="T13" s="143" t="e">
        <f>#REF!/"01:00:00"</f>
        <v>#REF!</v>
      </c>
      <c r="U13" s="146">
        <f>I13+L13+O13</f>
        <v>0.26939814814814805</v>
      </c>
      <c r="V13" s="135">
        <f>80/W13</f>
        <v>12.373260010311053</v>
      </c>
      <c r="W13" s="143">
        <f>U13/"01:00:00"</f>
        <v>6.465555555555554</v>
      </c>
      <c r="X13" s="140" t="s">
        <v>251</v>
      </c>
    </row>
    <row r="14" spans="1:24" s="14" customFormat="1" ht="13.5">
      <c r="A14" s="77"/>
      <c r="B14" s="80"/>
      <c r="C14" s="161" t="s">
        <v>104</v>
      </c>
      <c r="D14" s="162"/>
      <c r="E14" s="84" t="s">
        <v>98</v>
      </c>
      <c r="F14" s="85"/>
      <c r="G14" s="61"/>
      <c r="H14" s="6">
        <v>0.3442013888888889</v>
      </c>
      <c r="I14" s="7">
        <f>28/J13</f>
        <v>11.521316721911072</v>
      </c>
      <c r="J14" s="144"/>
      <c r="K14" s="6">
        <v>0.46194444444444444</v>
      </c>
      <c r="L14" s="7">
        <f>28/M13</f>
        <v>13.038416763678704</v>
      </c>
      <c r="M14" s="144"/>
      <c r="N14" s="8">
        <v>0.5818981481481481</v>
      </c>
      <c r="O14" s="7">
        <f>24/P13</f>
        <v>12.713360800470875</v>
      </c>
      <c r="P14" s="144"/>
      <c r="Q14" s="144"/>
      <c r="R14" s="144"/>
      <c r="S14" s="144"/>
      <c r="T14" s="144"/>
      <c r="U14" s="147"/>
      <c r="V14" s="136"/>
      <c r="W14" s="144"/>
      <c r="X14" s="141"/>
    </row>
    <row r="15" spans="1:24" s="14" customFormat="1" ht="13.5">
      <c r="A15" s="77"/>
      <c r="B15" s="80"/>
      <c r="C15" s="161"/>
      <c r="D15" s="162"/>
      <c r="E15" s="84" t="s">
        <v>99</v>
      </c>
      <c r="F15" s="85"/>
      <c r="G15" s="61" t="s">
        <v>36</v>
      </c>
      <c r="H15" s="9">
        <v>0.3512615740740741</v>
      </c>
      <c r="I15" s="149" t="s">
        <v>223</v>
      </c>
      <c r="J15" s="144"/>
      <c r="K15" s="9">
        <v>0.4685185185185185</v>
      </c>
      <c r="L15" s="149" t="s">
        <v>225</v>
      </c>
      <c r="M15" s="144"/>
      <c r="N15" s="10">
        <v>0.59</v>
      </c>
      <c r="O15" s="149" t="s">
        <v>248</v>
      </c>
      <c r="P15" s="144"/>
      <c r="Q15" s="144"/>
      <c r="R15" s="144"/>
      <c r="S15" s="144"/>
      <c r="T15" s="144"/>
      <c r="U15" s="147"/>
      <c r="V15" s="136"/>
      <c r="W15" s="144"/>
      <c r="X15" s="141"/>
    </row>
    <row r="16" spans="1:24" s="14" customFormat="1" ht="14.25" thickBot="1">
      <c r="A16" s="78"/>
      <c r="B16" s="81"/>
      <c r="C16" s="64" t="s">
        <v>181</v>
      </c>
      <c r="D16" s="160"/>
      <c r="E16" s="38" t="s">
        <v>100</v>
      </c>
      <c r="F16" s="39">
        <v>2001</v>
      </c>
      <c r="G16" s="57"/>
      <c r="H16" s="2">
        <f>H15-H14</f>
        <v>0.007060185185185197</v>
      </c>
      <c r="I16" s="150"/>
      <c r="J16" s="145"/>
      <c r="K16" s="2">
        <f>K15-K14</f>
        <v>0.0065740740740740655</v>
      </c>
      <c r="L16" s="150"/>
      <c r="M16" s="145"/>
      <c r="N16" s="2">
        <f>N15-N14</f>
        <v>0.00810185185185186</v>
      </c>
      <c r="O16" s="150"/>
      <c r="P16" s="145"/>
      <c r="Q16" s="145"/>
      <c r="R16" s="145"/>
      <c r="S16" s="145"/>
      <c r="T16" s="145"/>
      <c r="U16" s="148"/>
      <c r="V16" s="137"/>
      <c r="W16" s="145"/>
      <c r="X16" s="142"/>
    </row>
    <row r="17" spans="1:24" s="14" customFormat="1" ht="13.5">
      <c r="A17" s="76">
        <v>1</v>
      </c>
      <c r="B17" s="79">
        <v>24</v>
      </c>
      <c r="C17" s="154">
        <v>25014</v>
      </c>
      <c r="D17" s="155"/>
      <c r="E17" s="82">
        <v>53149</v>
      </c>
      <c r="F17" s="83"/>
      <c r="G17" s="88" t="s">
        <v>35</v>
      </c>
      <c r="H17" s="11">
        <v>0.25</v>
      </c>
      <c r="I17" s="12">
        <f>H19-H17</f>
        <v>0.10608796296296297</v>
      </c>
      <c r="J17" s="143">
        <f>I17/"01:00:00"</f>
        <v>2.546111111111111</v>
      </c>
      <c r="K17" s="3">
        <f>H19+TIME(0,40,0)</f>
        <v>0.38386574074074076</v>
      </c>
      <c r="L17" s="4">
        <f>K19-K17</f>
        <v>0.09835648148148152</v>
      </c>
      <c r="M17" s="143">
        <f>L17/"01:00:00"</f>
        <v>2.3605555555555564</v>
      </c>
      <c r="N17" s="3">
        <f>K19+TIME(0,50,0)</f>
        <v>0.5169444444444445</v>
      </c>
      <c r="O17" s="4">
        <f>N18-N17</f>
        <v>0.08445601851851836</v>
      </c>
      <c r="P17" s="143">
        <f>O17/"01:00:00"</f>
        <v>2.0269444444444407</v>
      </c>
      <c r="Q17" s="143" t="e">
        <f>#REF!/"01:00:00"</f>
        <v>#REF!</v>
      </c>
      <c r="R17" s="143" t="e">
        <f>#REF!/"01:00:00"</f>
        <v>#REF!</v>
      </c>
      <c r="S17" s="143" t="e">
        <f>#REF!/"01:00:00"</f>
        <v>#REF!</v>
      </c>
      <c r="T17" s="143" t="e">
        <f>#REF!/"01:00:00"</f>
        <v>#REF!</v>
      </c>
      <c r="U17" s="146">
        <f>I17+L17+O17</f>
        <v>0.28890046296296285</v>
      </c>
      <c r="V17" s="135">
        <f>80/W17</f>
        <v>11.537999278875049</v>
      </c>
      <c r="W17" s="143">
        <f>U17/"01:00:00"</f>
        <v>6.933611111111109</v>
      </c>
      <c r="X17" s="140" t="s">
        <v>252</v>
      </c>
    </row>
    <row r="18" spans="1:24" s="14" customFormat="1" ht="13.5">
      <c r="A18" s="77"/>
      <c r="B18" s="80"/>
      <c r="C18" s="84" t="s">
        <v>105</v>
      </c>
      <c r="D18" s="85"/>
      <c r="E18" s="84" t="s">
        <v>182</v>
      </c>
      <c r="F18" s="85"/>
      <c r="G18" s="61"/>
      <c r="H18" s="6">
        <v>0.3485416666666667</v>
      </c>
      <c r="I18" s="7">
        <f>28/J17</f>
        <v>10.99716343006764</v>
      </c>
      <c r="J18" s="144"/>
      <c r="K18" s="6">
        <v>0.4745486111111111</v>
      </c>
      <c r="L18" s="7">
        <f>28/M17</f>
        <v>11.861614497528826</v>
      </c>
      <c r="M18" s="144"/>
      <c r="N18" s="8">
        <v>0.6014004629629629</v>
      </c>
      <c r="O18" s="7">
        <f>24/P17</f>
        <v>11.84048239002332</v>
      </c>
      <c r="P18" s="144"/>
      <c r="Q18" s="144"/>
      <c r="R18" s="144"/>
      <c r="S18" s="144"/>
      <c r="T18" s="144"/>
      <c r="U18" s="147"/>
      <c r="V18" s="136"/>
      <c r="W18" s="144"/>
      <c r="X18" s="141"/>
    </row>
    <row r="19" spans="1:24" s="14" customFormat="1" ht="13.5">
      <c r="A19" s="77"/>
      <c r="B19" s="80"/>
      <c r="C19" s="84"/>
      <c r="D19" s="85"/>
      <c r="E19" s="84" t="s">
        <v>183</v>
      </c>
      <c r="F19" s="85"/>
      <c r="G19" s="61" t="s">
        <v>36</v>
      </c>
      <c r="H19" s="9">
        <v>0.35608796296296297</v>
      </c>
      <c r="I19" s="149" t="s">
        <v>225</v>
      </c>
      <c r="J19" s="144"/>
      <c r="K19" s="9">
        <v>0.4822222222222223</v>
      </c>
      <c r="L19" s="149" t="s">
        <v>223</v>
      </c>
      <c r="M19" s="144"/>
      <c r="N19" s="10">
        <v>0.6177777777777778</v>
      </c>
      <c r="O19" s="149" t="s">
        <v>248</v>
      </c>
      <c r="P19" s="144"/>
      <c r="Q19" s="144"/>
      <c r="R19" s="144"/>
      <c r="S19" s="144"/>
      <c r="T19" s="144"/>
      <c r="U19" s="147"/>
      <c r="V19" s="136"/>
      <c r="W19" s="144"/>
      <c r="X19" s="141"/>
    </row>
    <row r="20" spans="1:24" s="14" customFormat="1" ht="14.25" thickBot="1">
      <c r="A20" s="78"/>
      <c r="B20" s="81"/>
      <c r="C20" s="64" t="s">
        <v>184</v>
      </c>
      <c r="D20" s="65"/>
      <c r="E20" s="38" t="s">
        <v>40</v>
      </c>
      <c r="F20" s="39">
        <v>2001</v>
      </c>
      <c r="G20" s="57"/>
      <c r="H20" s="2">
        <f>H19-H18</f>
        <v>0.007546296296296273</v>
      </c>
      <c r="I20" s="150"/>
      <c r="J20" s="145"/>
      <c r="K20" s="2">
        <f>K19-K18</f>
        <v>0.0076736111111112</v>
      </c>
      <c r="L20" s="150"/>
      <c r="M20" s="145"/>
      <c r="N20" s="2">
        <f>N19-N18</f>
        <v>0.01637731481481486</v>
      </c>
      <c r="O20" s="150"/>
      <c r="P20" s="145"/>
      <c r="Q20" s="145"/>
      <c r="R20" s="145"/>
      <c r="S20" s="145"/>
      <c r="T20" s="145"/>
      <c r="U20" s="148"/>
      <c r="V20" s="137"/>
      <c r="W20" s="145"/>
      <c r="X20" s="142"/>
    </row>
    <row r="21" spans="1:24" s="14" customFormat="1" ht="13.5">
      <c r="A21" s="76">
        <v>1</v>
      </c>
      <c r="B21" s="79">
        <v>22</v>
      </c>
      <c r="C21" s="154">
        <v>26600</v>
      </c>
      <c r="D21" s="155"/>
      <c r="E21" s="156" t="s">
        <v>176</v>
      </c>
      <c r="F21" s="157"/>
      <c r="G21" s="158" t="s">
        <v>35</v>
      </c>
      <c r="H21" s="11">
        <v>0.25</v>
      </c>
      <c r="I21" s="12">
        <f>H23-H21</f>
        <v>0.09766203703703707</v>
      </c>
      <c r="J21" s="143">
        <f>I21/"01:00:00"</f>
        <v>2.34388888888889</v>
      </c>
      <c r="K21" s="3">
        <f>H23+TIME(0,40,0)</f>
        <v>0.37543981481481487</v>
      </c>
      <c r="L21" s="4">
        <f>K23-K21</f>
        <v>0.07172453703703696</v>
      </c>
      <c r="M21" s="143">
        <f>L21/"01:00:00"</f>
        <v>1.721388888888887</v>
      </c>
      <c r="N21" s="3">
        <f>K23+TIME(0,50,0)</f>
        <v>0.48188657407407404</v>
      </c>
      <c r="O21" s="4">
        <f>N22-N21</f>
        <v>-0.48188657407407404</v>
      </c>
      <c r="P21" s="143">
        <f>O21/"01:00:00"</f>
        <v>-11.565277777777778</v>
      </c>
      <c r="Q21" s="143" t="e">
        <f>#REF!/"01:00:00"</f>
        <v>#REF!</v>
      </c>
      <c r="R21" s="143" t="e">
        <f>#REF!/"01:00:00"</f>
        <v>#REF!</v>
      </c>
      <c r="S21" s="143" t="e">
        <f>#REF!/"01:00:00"</f>
        <v>#REF!</v>
      </c>
      <c r="T21" s="143" t="e">
        <f>#REF!/"01:00:00"</f>
        <v>#REF!</v>
      </c>
      <c r="U21" s="146">
        <f>I21+L21+O21</f>
        <v>-0.3125</v>
      </c>
      <c r="V21" s="135">
        <f>80/W21</f>
        <v>-10.666666666666666</v>
      </c>
      <c r="W21" s="143">
        <f>U21/"01:00:00"</f>
        <v>-7.5</v>
      </c>
      <c r="X21" s="140" t="s">
        <v>239</v>
      </c>
    </row>
    <row r="22" spans="1:24" s="14" customFormat="1" ht="13.5">
      <c r="A22" s="77"/>
      <c r="B22" s="80"/>
      <c r="C22" s="84" t="s">
        <v>177</v>
      </c>
      <c r="D22" s="85"/>
      <c r="E22" s="84" t="s">
        <v>178</v>
      </c>
      <c r="F22" s="85"/>
      <c r="G22" s="159"/>
      <c r="H22" s="6">
        <v>0.3440162037037037</v>
      </c>
      <c r="I22" s="7">
        <f>28/J21</f>
        <v>11.945958757999522</v>
      </c>
      <c r="J22" s="144"/>
      <c r="K22" s="6"/>
      <c r="L22" s="7">
        <f>28/M21</f>
        <v>16.26593512990158</v>
      </c>
      <c r="M22" s="144"/>
      <c r="N22" s="8"/>
      <c r="O22" s="7">
        <f>24/P21</f>
        <v>-2.075177134622313</v>
      </c>
      <c r="P22" s="144"/>
      <c r="Q22" s="144"/>
      <c r="R22" s="144"/>
      <c r="S22" s="144"/>
      <c r="T22" s="144"/>
      <c r="U22" s="147"/>
      <c r="V22" s="136"/>
      <c r="W22" s="144"/>
      <c r="X22" s="141"/>
    </row>
    <row r="23" spans="1:24" s="14" customFormat="1" ht="13.5">
      <c r="A23" s="77"/>
      <c r="B23" s="80"/>
      <c r="C23" s="84"/>
      <c r="D23" s="85"/>
      <c r="E23" s="84" t="s">
        <v>179</v>
      </c>
      <c r="F23" s="85"/>
      <c r="G23" s="159" t="s">
        <v>36</v>
      </c>
      <c r="H23" s="9">
        <v>0.3476620370370371</v>
      </c>
      <c r="I23" s="149" t="s">
        <v>221</v>
      </c>
      <c r="J23" s="144"/>
      <c r="K23" s="9">
        <v>0.4471643518518518</v>
      </c>
      <c r="L23" s="149">
        <v>44</v>
      </c>
      <c r="M23" s="144"/>
      <c r="N23" s="10"/>
      <c r="O23" s="149"/>
      <c r="P23" s="144"/>
      <c r="Q23" s="144"/>
      <c r="R23" s="144"/>
      <c r="S23" s="144"/>
      <c r="T23" s="144"/>
      <c r="U23" s="147"/>
      <c r="V23" s="136"/>
      <c r="W23" s="144"/>
      <c r="X23" s="141"/>
    </row>
    <row r="24" spans="1:24" s="14" customFormat="1" ht="14.25" thickBot="1">
      <c r="A24" s="78"/>
      <c r="B24" s="81"/>
      <c r="C24" s="64" t="s">
        <v>180</v>
      </c>
      <c r="D24" s="65"/>
      <c r="E24" s="37" t="s">
        <v>37</v>
      </c>
      <c r="F24" s="39">
        <v>2000</v>
      </c>
      <c r="G24" s="159"/>
      <c r="H24" s="2">
        <f>H23-H22</f>
        <v>0.003645833333333348</v>
      </c>
      <c r="I24" s="150"/>
      <c r="J24" s="145"/>
      <c r="K24" s="2">
        <f>K23-K22</f>
        <v>0.4471643518518518</v>
      </c>
      <c r="L24" s="150"/>
      <c r="M24" s="145"/>
      <c r="N24" s="2">
        <f>N23-N22</f>
        <v>0</v>
      </c>
      <c r="O24" s="150"/>
      <c r="P24" s="145"/>
      <c r="Q24" s="145"/>
      <c r="R24" s="145"/>
      <c r="S24" s="145"/>
      <c r="T24" s="145"/>
      <c r="U24" s="148"/>
      <c r="V24" s="137"/>
      <c r="W24" s="145"/>
      <c r="X24" s="142"/>
    </row>
    <row r="25" spans="1:24" s="14" customFormat="1" ht="13.5">
      <c r="A25" s="76">
        <v>1</v>
      </c>
      <c r="B25" s="79">
        <v>25</v>
      </c>
      <c r="C25" s="82">
        <v>24223</v>
      </c>
      <c r="D25" s="83"/>
      <c r="E25" s="82" t="s">
        <v>102</v>
      </c>
      <c r="F25" s="83"/>
      <c r="G25" s="88" t="s">
        <v>35</v>
      </c>
      <c r="H25" s="11">
        <v>0.25</v>
      </c>
      <c r="I25" s="12">
        <f>H27-H25</f>
        <v>0.10332175925925924</v>
      </c>
      <c r="J25" s="143">
        <f>I25/"01:00:00"</f>
        <v>2.4797222222222217</v>
      </c>
      <c r="K25" s="3">
        <f>H27+TIME(0,40,0)</f>
        <v>0.38109953703703703</v>
      </c>
      <c r="L25" s="4">
        <f>K27-K25</f>
        <v>0.0954282407407408</v>
      </c>
      <c r="M25" s="143">
        <f>L25/"01:00:00"</f>
        <v>2.290277777777779</v>
      </c>
      <c r="N25" s="3">
        <f>K27+TIME(0,50,0)</f>
        <v>0.5112500000000001</v>
      </c>
      <c r="O25" s="4">
        <f>N26-N25</f>
        <v>-0.5112500000000001</v>
      </c>
      <c r="P25" s="143">
        <f>O25/"01:00:00"</f>
        <v>-12.270000000000003</v>
      </c>
      <c r="Q25" s="143" t="e">
        <f>#REF!/"01:00:00"</f>
        <v>#REF!</v>
      </c>
      <c r="R25" s="143" t="e">
        <f>#REF!/"01:00:00"</f>
        <v>#REF!</v>
      </c>
      <c r="S25" s="143" t="e">
        <f>#REF!/"01:00:00"</f>
        <v>#REF!</v>
      </c>
      <c r="T25" s="143" t="e">
        <f>#REF!/"01:00:00"</f>
        <v>#REF!</v>
      </c>
      <c r="U25" s="146">
        <f>I25+L25+O25</f>
        <v>-0.31250000000000006</v>
      </c>
      <c r="V25" s="135">
        <f>80/W25</f>
        <v>-10.666666666666664</v>
      </c>
      <c r="W25" s="143">
        <f>U25/"01:00:00"</f>
        <v>-7.500000000000002</v>
      </c>
      <c r="X25" s="140" t="s">
        <v>239</v>
      </c>
    </row>
    <row r="26" spans="1:24" s="14" customFormat="1" ht="13.5">
      <c r="A26" s="77"/>
      <c r="B26" s="80"/>
      <c r="C26" s="84" t="s">
        <v>185</v>
      </c>
      <c r="D26" s="85"/>
      <c r="E26" s="84" t="s">
        <v>38</v>
      </c>
      <c r="F26" s="85"/>
      <c r="G26" s="61"/>
      <c r="H26" s="6">
        <v>0.34653935185185186</v>
      </c>
      <c r="I26" s="7">
        <f>28/J25</f>
        <v>11.291587319368212</v>
      </c>
      <c r="J26" s="144"/>
      <c r="K26" s="6">
        <v>0.4713310185185185</v>
      </c>
      <c r="L26" s="7">
        <f>28/M25</f>
        <v>12.225591267434801</v>
      </c>
      <c r="M26" s="144"/>
      <c r="N26" s="8"/>
      <c r="O26" s="7">
        <f>24/P25</f>
        <v>-1.9559902200488992</v>
      </c>
      <c r="P26" s="144"/>
      <c r="Q26" s="144"/>
      <c r="R26" s="144"/>
      <c r="S26" s="144"/>
      <c r="T26" s="144"/>
      <c r="U26" s="147"/>
      <c r="V26" s="136"/>
      <c r="W26" s="144"/>
      <c r="X26" s="141"/>
    </row>
    <row r="27" spans="1:24" s="14" customFormat="1" ht="13.5">
      <c r="A27" s="77"/>
      <c r="B27" s="80"/>
      <c r="C27" s="84"/>
      <c r="D27" s="85"/>
      <c r="E27" s="84" t="s">
        <v>39</v>
      </c>
      <c r="F27" s="85"/>
      <c r="G27" s="61" t="s">
        <v>36</v>
      </c>
      <c r="H27" s="9">
        <v>0.35332175925925924</v>
      </c>
      <c r="I27" s="149" t="s">
        <v>225</v>
      </c>
      <c r="J27" s="144"/>
      <c r="K27" s="9">
        <v>0.47652777777777783</v>
      </c>
      <c r="L27" s="149" t="s">
        <v>238</v>
      </c>
      <c r="M27" s="144"/>
      <c r="N27" s="10"/>
      <c r="O27" s="149"/>
      <c r="P27" s="144"/>
      <c r="Q27" s="144"/>
      <c r="R27" s="144"/>
      <c r="S27" s="144"/>
      <c r="T27" s="144"/>
      <c r="U27" s="147"/>
      <c r="V27" s="136"/>
      <c r="W27" s="144"/>
      <c r="X27" s="141"/>
    </row>
    <row r="28" spans="1:24" s="14" customFormat="1" ht="14.25" thickBot="1">
      <c r="A28" s="78"/>
      <c r="B28" s="81"/>
      <c r="C28" s="64" t="s">
        <v>186</v>
      </c>
      <c r="D28" s="65"/>
      <c r="E28" s="38" t="s">
        <v>37</v>
      </c>
      <c r="F28" s="39">
        <v>1992</v>
      </c>
      <c r="G28" s="57"/>
      <c r="H28" s="2">
        <f>H27-H26</f>
        <v>0.006782407407407376</v>
      </c>
      <c r="I28" s="150"/>
      <c r="J28" s="145"/>
      <c r="K28" s="2">
        <f>K27-K26</f>
        <v>0.0051967592592593315</v>
      </c>
      <c r="L28" s="150"/>
      <c r="M28" s="145"/>
      <c r="N28" s="2">
        <f>N27-N26</f>
        <v>0</v>
      </c>
      <c r="O28" s="150"/>
      <c r="P28" s="145"/>
      <c r="Q28" s="145"/>
      <c r="R28" s="145"/>
      <c r="S28" s="145"/>
      <c r="T28" s="145"/>
      <c r="U28" s="148"/>
      <c r="V28" s="137"/>
      <c r="W28" s="145"/>
      <c r="X28" s="142"/>
    </row>
    <row r="29" spans="1:22" ht="13.5">
      <c r="A29" s="66" t="s">
        <v>101</v>
      </c>
      <c r="B29" s="67"/>
      <c r="C29" s="67"/>
      <c r="D29" s="67"/>
      <c r="E29" s="67"/>
      <c r="F29" s="67"/>
      <c r="G29" s="68"/>
      <c r="H29" s="11">
        <v>0.25</v>
      </c>
      <c r="I29" s="12">
        <f>H31-H29</f>
        <v>0.13124999999999998</v>
      </c>
      <c r="J29" s="58">
        <f>I29/"01:00:00"</f>
        <v>3.1499999999999995</v>
      </c>
      <c r="K29" s="3">
        <f>H31+TIME(0,40,0)</f>
        <v>0.40902777777777777</v>
      </c>
      <c r="L29" s="4">
        <f>K31-K29</f>
        <v>0.13124999999999998</v>
      </c>
      <c r="M29" s="58">
        <f>L29/"01:00:00"</f>
        <v>3.1499999999999995</v>
      </c>
      <c r="N29" s="5">
        <f>K31+TIME(0,50,0)</f>
        <v>0.575</v>
      </c>
      <c r="O29" s="4">
        <f>N30-N29</f>
        <v>0.11250000000000004</v>
      </c>
      <c r="P29" s="58">
        <f>O29/"01:00:00"</f>
        <v>2.700000000000001</v>
      </c>
      <c r="Q29" s="58" t="e">
        <f>#REF!/"01:00:00"</f>
        <v>#REF!</v>
      </c>
      <c r="R29" s="58" t="e">
        <f>#REF!/"01:00:00"</f>
        <v>#REF!</v>
      </c>
      <c r="S29" s="58" t="e">
        <f>#REF!/"01:00:00"</f>
        <v>#REF!</v>
      </c>
      <c r="T29" s="58" t="e">
        <f>#REF!/"01:00:00"</f>
        <v>#REF!</v>
      </c>
      <c r="U29" s="121">
        <f>I29+L29+O29</f>
        <v>0.375</v>
      </c>
      <c r="V29" s="122">
        <v>8.9</v>
      </c>
    </row>
    <row r="30" spans="1:22" ht="13.5">
      <c r="A30" s="69"/>
      <c r="B30" s="70"/>
      <c r="C30" s="70"/>
      <c r="D30" s="70"/>
      <c r="E30" s="70"/>
      <c r="F30" s="70"/>
      <c r="G30" s="71"/>
      <c r="H30" s="6">
        <v>0.3673611111111111</v>
      </c>
      <c r="I30" s="7">
        <f>28/J29</f>
        <v>8.888888888888891</v>
      </c>
      <c r="J30" s="59"/>
      <c r="K30" s="6">
        <v>0.5263888888888889</v>
      </c>
      <c r="L30" s="7">
        <f>28/M29</f>
        <v>8.888888888888891</v>
      </c>
      <c r="M30" s="59"/>
      <c r="N30" s="49">
        <v>0.6875</v>
      </c>
      <c r="O30" s="7">
        <f>24/P29</f>
        <v>8.888888888888886</v>
      </c>
      <c r="P30" s="59"/>
      <c r="Q30" s="59"/>
      <c r="R30" s="59"/>
      <c r="S30" s="59"/>
      <c r="T30" s="59"/>
      <c r="U30" s="93"/>
      <c r="V30" s="123"/>
    </row>
    <row r="31" spans="1:22" ht="13.5">
      <c r="A31" s="69"/>
      <c r="B31" s="70"/>
      <c r="C31" s="70"/>
      <c r="D31" s="70"/>
      <c r="E31" s="70"/>
      <c r="F31" s="70"/>
      <c r="G31" s="71"/>
      <c r="H31" s="9">
        <v>0.38125</v>
      </c>
      <c r="I31" s="62"/>
      <c r="J31" s="59"/>
      <c r="K31" s="9">
        <v>0.5402777777777777</v>
      </c>
      <c r="L31" s="62"/>
      <c r="M31" s="59"/>
      <c r="N31" s="10">
        <v>0.7083333333333334</v>
      </c>
      <c r="O31" s="62" t="s">
        <v>87</v>
      </c>
      <c r="P31" s="59"/>
      <c r="Q31" s="59"/>
      <c r="R31" s="59"/>
      <c r="S31" s="59"/>
      <c r="T31" s="59"/>
      <c r="U31" s="93"/>
      <c r="V31" s="123"/>
    </row>
    <row r="32" spans="1:22" ht="14.25" thickBot="1">
      <c r="A32" s="72"/>
      <c r="B32" s="73"/>
      <c r="C32" s="73"/>
      <c r="D32" s="73"/>
      <c r="E32" s="73"/>
      <c r="F32" s="73"/>
      <c r="G32" s="74"/>
      <c r="H32" s="2">
        <f>H31-H30</f>
        <v>0.013888888888888895</v>
      </c>
      <c r="I32" s="63"/>
      <c r="J32" s="60"/>
      <c r="K32" s="2">
        <f>K31-K30</f>
        <v>0.01388888888888884</v>
      </c>
      <c r="L32" s="63"/>
      <c r="M32" s="60"/>
      <c r="N32" s="2">
        <f>N31-N30</f>
        <v>0.02083333333333337</v>
      </c>
      <c r="O32" s="63"/>
      <c r="P32" s="60"/>
      <c r="Q32" s="60"/>
      <c r="R32" s="60"/>
      <c r="S32" s="60"/>
      <c r="T32" s="60"/>
      <c r="U32" s="94"/>
      <c r="V32" s="124"/>
    </row>
  </sheetData>
  <sheetProtection/>
  <mergeCells count="159">
    <mergeCell ref="S17:S20"/>
    <mergeCell ref="T17:T20"/>
    <mergeCell ref="U17:U20"/>
    <mergeCell ref="V17:V20"/>
    <mergeCell ref="T13:T16"/>
    <mergeCell ref="U13:U16"/>
    <mergeCell ref="V13:V16"/>
    <mergeCell ref="J17:J20"/>
    <mergeCell ref="M17:M20"/>
    <mergeCell ref="Q17:Q20"/>
    <mergeCell ref="R17:R20"/>
    <mergeCell ref="L19:L20"/>
    <mergeCell ref="O19:O20"/>
    <mergeCell ref="P17:P20"/>
    <mergeCell ref="J13:J16"/>
    <mergeCell ref="M13:M16"/>
    <mergeCell ref="Q13:Q16"/>
    <mergeCell ref="R13:R16"/>
    <mergeCell ref="L15:L16"/>
    <mergeCell ref="O15:O16"/>
    <mergeCell ref="P13:P16"/>
    <mergeCell ref="I19:I20"/>
    <mergeCell ref="A17:A20"/>
    <mergeCell ref="B17:B20"/>
    <mergeCell ref="C17:D17"/>
    <mergeCell ref="E17:F17"/>
    <mergeCell ref="C20:D20"/>
    <mergeCell ref="C18:D19"/>
    <mergeCell ref="E18:F18"/>
    <mergeCell ref="E19:F19"/>
    <mergeCell ref="G19:G20"/>
    <mergeCell ref="I15:I16"/>
    <mergeCell ref="A13:A16"/>
    <mergeCell ref="B13:B16"/>
    <mergeCell ref="C13:D13"/>
    <mergeCell ref="E13:F13"/>
    <mergeCell ref="C16:D16"/>
    <mergeCell ref="C14:D15"/>
    <mergeCell ref="E14:F14"/>
    <mergeCell ref="E15:F15"/>
    <mergeCell ref="G15:G16"/>
    <mergeCell ref="A25:A28"/>
    <mergeCell ref="B25:B28"/>
    <mergeCell ref="C25:D25"/>
    <mergeCell ref="E25:F25"/>
    <mergeCell ref="C26:D27"/>
    <mergeCell ref="E26:F26"/>
    <mergeCell ref="E27:F27"/>
    <mergeCell ref="E23:F23"/>
    <mergeCell ref="G23:G24"/>
    <mergeCell ref="C24:D24"/>
    <mergeCell ref="C28:D28"/>
    <mergeCell ref="G25:G26"/>
    <mergeCell ref="G27:G28"/>
    <mergeCell ref="B9:B12"/>
    <mergeCell ref="E21:F21"/>
    <mergeCell ref="G21:G22"/>
    <mergeCell ref="E22:F22"/>
    <mergeCell ref="G13:G14"/>
    <mergeCell ref="G17:G18"/>
    <mergeCell ref="X25:X28"/>
    <mergeCell ref="I27:I28"/>
    <mergeCell ref="L27:L28"/>
    <mergeCell ref="O27:O28"/>
    <mergeCell ref="R25:R28"/>
    <mergeCell ref="S25:S28"/>
    <mergeCell ref="T25:T28"/>
    <mergeCell ref="U25:U28"/>
    <mergeCell ref="J25:J28"/>
    <mergeCell ref="M25:M28"/>
    <mergeCell ref="J21:J24"/>
    <mergeCell ref="M21:M24"/>
    <mergeCell ref="P21:P24"/>
    <mergeCell ref="Q21:Q24"/>
    <mergeCell ref="L23:L24"/>
    <mergeCell ref="O23:O24"/>
    <mergeCell ref="V29:V32"/>
    <mergeCell ref="I31:I32"/>
    <mergeCell ref="L31:L32"/>
    <mergeCell ref="O31:O32"/>
    <mergeCell ref="R29:R32"/>
    <mergeCell ref="S29:S32"/>
    <mergeCell ref="T29:T32"/>
    <mergeCell ref="U29:U32"/>
    <mergeCell ref="J29:J32"/>
    <mergeCell ref="M29:M32"/>
    <mergeCell ref="P29:P32"/>
    <mergeCell ref="Q29:Q32"/>
    <mergeCell ref="R9:R12"/>
    <mergeCell ref="P25:P28"/>
    <mergeCell ref="Q25:Q28"/>
    <mergeCell ref="R21:R24"/>
    <mergeCell ref="V21:V24"/>
    <mergeCell ref="V25:V28"/>
    <mergeCell ref="S9:S12"/>
    <mergeCell ref="M9:M12"/>
    <mergeCell ref="P9:P12"/>
    <mergeCell ref="Q9:Q12"/>
    <mergeCell ref="T21:T24"/>
    <mergeCell ref="U21:U24"/>
    <mergeCell ref="S21:S24"/>
    <mergeCell ref="S13:S16"/>
    <mergeCell ref="W25:W28"/>
    <mergeCell ref="I11:I12"/>
    <mergeCell ref="I23:I24"/>
    <mergeCell ref="E10:F10"/>
    <mergeCell ref="E11:F11"/>
    <mergeCell ref="G11:G12"/>
    <mergeCell ref="G9:G10"/>
    <mergeCell ref="V9:V12"/>
    <mergeCell ref="T9:T12"/>
    <mergeCell ref="U9:U12"/>
    <mergeCell ref="X4:X8"/>
    <mergeCell ref="W9:W12"/>
    <mergeCell ref="X9:X12"/>
    <mergeCell ref="W21:W24"/>
    <mergeCell ref="X21:X24"/>
    <mergeCell ref="W13:W16"/>
    <mergeCell ref="X13:X16"/>
    <mergeCell ref="W17:W20"/>
    <mergeCell ref="X17:X20"/>
    <mergeCell ref="U7:U8"/>
    <mergeCell ref="V7:V8"/>
    <mergeCell ref="C4:D4"/>
    <mergeCell ref="U4:U6"/>
    <mergeCell ref="V4:V6"/>
    <mergeCell ref="C5:D7"/>
    <mergeCell ref="E5:F7"/>
    <mergeCell ref="E4:F4"/>
    <mergeCell ref="H4:I4"/>
    <mergeCell ref="N4:O4"/>
    <mergeCell ref="A4:A8"/>
    <mergeCell ref="C8:D8"/>
    <mergeCell ref="E8:F8"/>
    <mergeCell ref="B4:B8"/>
    <mergeCell ref="O7:O8"/>
    <mergeCell ref="L11:L12"/>
    <mergeCell ref="O11:O12"/>
    <mergeCell ref="J9:J12"/>
    <mergeCell ref="K4:L4"/>
    <mergeCell ref="G4:G7"/>
    <mergeCell ref="I7:I8"/>
    <mergeCell ref="L7:L8"/>
    <mergeCell ref="U2:V2"/>
    <mergeCell ref="A3:P3"/>
    <mergeCell ref="F2:G2"/>
    <mergeCell ref="A1:E2"/>
    <mergeCell ref="H2:O2"/>
    <mergeCell ref="U3:X3"/>
    <mergeCell ref="A29:G32"/>
    <mergeCell ref="C10:D11"/>
    <mergeCell ref="C9:D9"/>
    <mergeCell ref="C21:D21"/>
    <mergeCell ref="C22:D23"/>
    <mergeCell ref="E9:F9"/>
    <mergeCell ref="A9:A12"/>
    <mergeCell ref="A21:A24"/>
    <mergeCell ref="B21:B24"/>
    <mergeCell ref="C12:D12"/>
  </mergeCells>
  <printOptions horizontalCentered="1" verticalCentered="1"/>
  <pageMargins left="0" right="0.3937007874015748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625" style="16" bestFit="1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8.25390625" style="13" hidden="1" customWidth="1"/>
    <col min="19" max="19" width="8.625" style="13" hidden="1" customWidth="1"/>
    <col min="20" max="20" width="3.125" style="13" hidden="1" customWidth="1"/>
    <col min="21" max="21" width="9.00390625" style="16" customWidth="1"/>
    <col min="22" max="22" width="12.625" style="13" customWidth="1"/>
    <col min="23" max="23" width="0.12890625" style="13" customWidth="1"/>
    <col min="24" max="24" width="12.625" style="13" customWidth="1"/>
    <col min="25" max="16384" width="9.00390625" style="13" customWidth="1"/>
  </cols>
  <sheetData>
    <row r="1" spans="1:21" ht="13.5" customHeight="1">
      <c r="A1" s="104" t="s">
        <v>31</v>
      </c>
      <c r="B1" s="104"/>
      <c r="C1" s="104"/>
      <c r="D1" s="104"/>
      <c r="E1" s="104"/>
      <c r="H1" s="13"/>
      <c r="K1" s="13"/>
      <c r="N1" s="13"/>
      <c r="U1" s="13"/>
    </row>
    <row r="2" spans="1:24" ht="18.75" customHeight="1">
      <c r="A2" s="104"/>
      <c r="B2" s="104"/>
      <c r="C2" s="104"/>
      <c r="D2" s="104"/>
      <c r="E2" s="104"/>
      <c r="F2" s="106" t="s">
        <v>120</v>
      </c>
      <c r="G2" s="106"/>
      <c r="H2" s="106"/>
      <c r="I2" s="106"/>
      <c r="J2" s="106"/>
      <c r="K2" s="106"/>
      <c r="L2" s="106"/>
      <c r="M2" s="106"/>
      <c r="N2" s="106"/>
      <c r="O2" s="106"/>
      <c r="P2" s="40"/>
      <c r="Q2" s="40"/>
      <c r="R2" s="40"/>
      <c r="S2" s="40"/>
      <c r="T2" s="40"/>
      <c r="U2" s="107" t="s">
        <v>249</v>
      </c>
      <c r="V2" s="107"/>
      <c r="W2" s="40"/>
      <c r="X2" s="40"/>
    </row>
    <row r="3" spans="1:24" ht="19.5" customHeight="1" thickBot="1">
      <c r="A3" s="165" t="s">
        <v>119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40"/>
      <c r="Q3" s="40"/>
      <c r="R3" s="40"/>
      <c r="S3" s="40"/>
      <c r="T3" s="40"/>
      <c r="U3" s="138" t="s">
        <v>121</v>
      </c>
      <c r="V3" s="139"/>
      <c r="W3" s="139"/>
      <c r="X3" s="139"/>
    </row>
    <row r="4" spans="1:24" ht="13.5" customHeight="1">
      <c r="A4" s="109" t="s">
        <v>0</v>
      </c>
      <c r="B4" s="113" t="s">
        <v>5</v>
      </c>
      <c r="C4" s="116" t="s">
        <v>6</v>
      </c>
      <c r="D4" s="117"/>
      <c r="E4" s="116" t="s">
        <v>6</v>
      </c>
      <c r="F4" s="117"/>
      <c r="G4" s="99" t="s">
        <v>3</v>
      </c>
      <c r="H4" s="97" t="s">
        <v>61</v>
      </c>
      <c r="I4" s="98"/>
      <c r="J4" s="18"/>
      <c r="K4" s="97" t="s">
        <v>63</v>
      </c>
      <c r="L4" s="98"/>
      <c r="M4" s="18"/>
      <c r="N4" s="97" t="s">
        <v>64</v>
      </c>
      <c r="O4" s="98"/>
      <c r="P4" s="18"/>
      <c r="Q4" s="18"/>
      <c r="R4" s="18"/>
      <c r="S4" s="19"/>
      <c r="T4" s="20"/>
      <c r="U4" s="121" t="s">
        <v>21</v>
      </c>
      <c r="V4" s="99" t="s">
        <v>23</v>
      </c>
      <c r="W4" s="21"/>
      <c r="X4" s="131" t="s">
        <v>25</v>
      </c>
    </row>
    <row r="5" spans="1:24" s="14" customFormat="1" ht="14.25" customHeight="1">
      <c r="A5" s="110"/>
      <c r="B5" s="114"/>
      <c r="C5" s="100" t="s">
        <v>1</v>
      </c>
      <c r="D5" s="101"/>
      <c r="E5" s="100" t="s">
        <v>2</v>
      </c>
      <c r="F5" s="101"/>
      <c r="G5" s="95"/>
      <c r="H5" s="22" t="s">
        <v>11</v>
      </c>
      <c r="I5" s="23" t="s">
        <v>15</v>
      </c>
      <c r="J5" s="24"/>
      <c r="K5" s="22" t="s">
        <v>19</v>
      </c>
      <c r="L5" s="23" t="s">
        <v>15</v>
      </c>
      <c r="M5" s="24"/>
      <c r="N5" s="22" t="s">
        <v>19</v>
      </c>
      <c r="O5" s="23" t="s">
        <v>15</v>
      </c>
      <c r="P5" s="24"/>
      <c r="Q5" s="24"/>
      <c r="R5" s="24"/>
      <c r="S5" s="24"/>
      <c r="T5" s="25"/>
      <c r="U5" s="93"/>
      <c r="V5" s="95"/>
      <c r="W5" s="26"/>
      <c r="X5" s="132"/>
    </row>
    <row r="6" spans="1:24" s="14" customFormat="1" ht="13.5">
      <c r="A6" s="110"/>
      <c r="B6" s="114"/>
      <c r="C6" s="100"/>
      <c r="D6" s="101"/>
      <c r="E6" s="100"/>
      <c r="F6" s="101"/>
      <c r="G6" s="95"/>
      <c r="H6" s="22" t="s">
        <v>12</v>
      </c>
      <c r="I6" s="23" t="s">
        <v>16</v>
      </c>
      <c r="J6" s="24"/>
      <c r="K6" s="22" t="s">
        <v>12</v>
      </c>
      <c r="L6" s="23" t="s">
        <v>16</v>
      </c>
      <c r="M6" s="24"/>
      <c r="N6" s="22" t="s">
        <v>20</v>
      </c>
      <c r="O6" s="23" t="s">
        <v>16</v>
      </c>
      <c r="P6" s="24"/>
      <c r="Q6" s="24"/>
      <c r="R6" s="24"/>
      <c r="S6" s="24"/>
      <c r="T6" s="25"/>
      <c r="U6" s="93"/>
      <c r="V6" s="95"/>
      <c r="W6" s="26"/>
      <c r="X6" s="132"/>
    </row>
    <row r="7" spans="1:24" s="14" customFormat="1" ht="13.5">
      <c r="A7" s="111"/>
      <c r="B7" s="114"/>
      <c r="C7" s="100"/>
      <c r="D7" s="101"/>
      <c r="E7" s="100"/>
      <c r="F7" s="101"/>
      <c r="G7" s="95"/>
      <c r="H7" s="27" t="s">
        <v>13</v>
      </c>
      <c r="I7" s="91" t="s">
        <v>17</v>
      </c>
      <c r="J7" s="28"/>
      <c r="K7" s="27" t="s">
        <v>13</v>
      </c>
      <c r="L7" s="91" t="s">
        <v>17</v>
      </c>
      <c r="M7" s="28"/>
      <c r="N7" s="27" t="s">
        <v>13</v>
      </c>
      <c r="O7" s="91" t="s">
        <v>17</v>
      </c>
      <c r="P7" s="28"/>
      <c r="Q7" s="28"/>
      <c r="R7" s="28"/>
      <c r="S7" s="28"/>
      <c r="T7" s="34"/>
      <c r="U7" s="93" t="s">
        <v>22</v>
      </c>
      <c r="V7" s="95" t="s">
        <v>24</v>
      </c>
      <c r="W7" s="29"/>
      <c r="X7" s="133"/>
    </row>
    <row r="8" spans="1:24" s="14" customFormat="1" ht="14.25" thickBot="1">
      <c r="A8" s="164"/>
      <c r="B8" s="115"/>
      <c r="C8" s="102" t="s">
        <v>7</v>
      </c>
      <c r="D8" s="103"/>
      <c r="E8" s="102" t="s">
        <v>8</v>
      </c>
      <c r="F8" s="103"/>
      <c r="G8" s="30" t="s">
        <v>26</v>
      </c>
      <c r="H8" s="1" t="s">
        <v>14</v>
      </c>
      <c r="I8" s="92"/>
      <c r="J8" s="31"/>
      <c r="K8" s="1" t="s">
        <v>14</v>
      </c>
      <c r="L8" s="92"/>
      <c r="M8" s="31"/>
      <c r="N8" s="1" t="s">
        <v>14</v>
      </c>
      <c r="O8" s="92"/>
      <c r="P8" s="31"/>
      <c r="Q8" s="31"/>
      <c r="R8" s="31"/>
      <c r="S8" s="31"/>
      <c r="T8" s="32"/>
      <c r="U8" s="94"/>
      <c r="V8" s="96"/>
      <c r="W8" s="33"/>
      <c r="X8" s="134"/>
    </row>
    <row r="9" spans="1:24" s="14" customFormat="1" ht="13.5">
      <c r="A9" s="76">
        <v>1</v>
      </c>
      <c r="B9" s="79">
        <v>51</v>
      </c>
      <c r="C9" s="167" t="s">
        <v>106</v>
      </c>
      <c r="D9" s="168"/>
      <c r="E9" s="154">
        <v>55148</v>
      </c>
      <c r="F9" s="169"/>
      <c r="G9" s="88" t="s">
        <v>35</v>
      </c>
      <c r="H9" s="11">
        <v>0.2604166666666667</v>
      </c>
      <c r="I9" s="12">
        <f>H11-H9</f>
        <v>0.09237268518518515</v>
      </c>
      <c r="J9" s="58">
        <f>I9/"01:00:00"</f>
        <v>2.2169444444444437</v>
      </c>
      <c r="K9" s="3">
        <f>H11+TIME(0,40,0)</f>
        <v>0.38056712962962963</v>
      </c>
      <c r="L9" s="4">
        <f>K11-K9</f>
        <v>0.10746527777777776</v>
      </c>
      <c r="M9" s="58">
        <f>L9/"01:00:00"</f>
        <v>2.579166666666666</v>
      </c>
      <c r="N9" s="5">
        <f>K11+TIME(0,50,0)</f>
        <v>0.5227546296296296</v>
      </c>
      <c r="O9" s="4">
        <f>N10-N9</f>
        <v>0.04168981481481482</v>
      </c>
      <c r="P9" s="58">
        <f>O9/"01:00:00"</f>
        <v>1.0005555555555556</v>
      </c>
      <c r="Q9" s="58" t="e">
        <f>#REF!/"01:00:00"</f>
        <v>#REF!</v>
      </c>
      <c r="R9" s="58" t="e">
        <f>#REF!/"01:00:00"</f>
        <v>#REF!</v>
      </c>
      <c r="S9" s="58" t="e">
        <f>#REF!/"01:00:00"</f>
        <v>#REF!</v>
      </c>
      <c r="T9" s="58" t="e">
        <f>#REF!/"01:00:00"</f>
        <v>#REF!</v>
      </c>
      <c r="U9" s="121">
        <f>I9+L9+O9</f>
        <v>0.24152777777777773</v>
      </c>
      <c r="V9" s="122">
        <f>60/W9</f>
        <v>10.350776308223118</v>
      </c>
      <c r="W9" s="58">
        <f>U9/"01:00:00"</f>
        <v>5.796666666666666</v>
      </c>
      <c r="X9" s="41" t="s">
        <v>111</v>
      </c>
    </row>
    <row r="10" spans="1:24" s="14" customFormat="1" ht="13.5">
      <c r="A10" s="77"/>
      <c r="B10" s="80"/>
      <c r="C10" s="84"/>
      <c r="D10" s="85"/>
      <c r="E10" s="84" t="s">
        <v>188</v>
      </c>
      <c r="F10" s="163"/>
      <c r="G10" s="61"/>
      <c r="H10" s="6">
        <v>0.3431828703703704</v>
      </c>
      <c r="I10" s="7">
        <f>28/J9</f>
        <v>12.62999624107255</v>
      </c>
      <c r="J10" s="59"/>
      <c r="K10" s="6">
        <v>0.47496527777777775</v>
      </c>
      <c r="L10" s="7">
        <f>20/M9</f>
        <v>7.754442649434574</v>
      </c>
      <c r="M10" s="59"/>
      <c r="N10" s="8">
        <v>0.5644444444444444</v>
      </c>
      <c r="O10" s="7">
        <f>12/P9</f>
        <v>11.993337034980565</v>
      </c>
      <c r="P10" s="59"/>
      <c r="Q10" s="59"/>
      <c r="R10" s="59"/>
      <c r="S10" s="59"/>
      <c r="T10" s="59"/>
      <c r="U10" s="93"/>
      <c r="V10" s="123"/>
      <c r="W10" s="59"/>
      <c r="X10" s="141" t="s">
        <v>233</v>
      </c>
    </row>
    <row r="11" spans="1:24" s="14" customFormat="1" ht="13.5">
      <c r="A11" s="77"/>
      <c r="B11" s="80"/>
      <c r="C11" s="84"/>
      <c r="D11" s="85"/>
      <c r="E11" s="84" t="s">
        <v>189</v>
      </c>
      <c r="F11" s="163"/>
      <c r="G11" s="61" t="s">
        <v>36</v>
      </c>
      <c r="H11" s="9">
        <v>0.35278935185185184</v>
      </c>
      <c r="I11" s="62" t="s">
        <v>224</v>
      </c>
      <c r="J11" s="59"/>
      <c r="K11" s="9">
        <v>0.4880324074074074</v>
      </c>
      <c r="L11" s="62" t="s">
        <v>228</v>
      </c>
      <c r="M11" s="59"/>
      <c r="N11" s="10">
        <v>0.5724189814814815</v>
      </c>
      <c r="O11" s="62" t="s">
        <v>232</v>
      </c>
      <c r="P11" s="59"/>
      <c r="Q11" s="59"/>
      <c r="R11" s="59"/>
      <c r="S11" s="59"/>
      <c r="T11" s="59"/>
      <c r="U11" s="93"/>
      <c r="V11" s="123"/>
      <c r="W11" s="59"/>
      <c r="X11" s="141"/>
    </row>
    <row r="12" spans="1:24" s="14" customFormat="1" ht="14.25" thickBot="1">
      <c r="A12" s="78"/>
      <c r="B12" s="81"/>
      <c r="C12" s="64" t="s">
        <v>107</v>
      </c>
      <c r="D12" s="65"/>
      <c r="E12" s="38" t="s">
        <v>37</v>
      </c>
      <c r="F12" s="39">
        <v>2007</v>
      </c>
      <c r="G12" s="57"/>
      <c r="H12" s="2">
        <f>H11-H10</f>
        <v>0.009606481481481466</v>
      </c>
      <c r="I12" s="63"/>
      <c r="J12" s="60"/>
      <c r="K12" s="2">
        <f>K11-K10</f>
        <v>0.013067129629629637</v>
      </c>
      <c r="L12" s="63"/>
      <c r="M12" s="60"/>
      <c r="N12" s="2">
        <f>N11-N10</f>
        <v>0.0079745370370371</v>
      </c>
      <c r="O12" s="63"/>
      <c r="P12" s="60"/>
      <c r="Q12" s="60"/>
      <c r="R12" s="60"/>
      <c r="S12" s="60"/>
      <c r="T12" s="60"/>
      <c r="U12" s="94"/>
      <c r="V12" s="124"/>
      <c r="W12" s="60"/>
      <c r="X12" s="142"/>
    </row>
    <row r="13" spans="1:24" s="14" customFormat="1" ht="13.5">
      <c r="A13" s="76">
        <v>1</v>
      </c>
      <c r="B13" s="79">
        <v>52</v>
      </c>
      <c r="C13" s="167" t="s">
        <v>190</v>
      </c>
      <c r="D13" s="168"/>
      <c r="E13" s="82">
        <v>53148</v>
      </c>
      <c r="F13" s="83"/>
      <c r="G13" s="88" t="s">
        <v>91</v>
      </c>
      <c r="H13" s="11">
        <v>0.2604166666666667</v>
      </c>
      <c r="I13" s="12">
        <f>H15-H13</f>
        <v>0.10342592592592592</v>
      </c>
      <c r="J13" s="58">
        <f>I13/"01:00:00"</f>
        <v>2.482222222222222</v>
      </c>
      <c r="K13" s="3">
        <f>H15+TIME(0,40,0)</f>
        <v>0.3916203703703704</v>
      </c>
      <c r="L13" s="4">
        <f>K15-K13</f>
        <v>0.09313657407407405</v>
      </c>
      <c r="M13" s="58">
        <f>L13/"01:00:00"</f>
        <v>2.2352777777777773</v>
      </c>
      <c r="N13" s="5">
        <f>K15+TIME(0,50,0)</f>
        <v>0.5194791666666667</v>
      </c>
      <c r="O13" s="4">
        <f>N14-N13</f>
        <v>0.061828703703703636</v>
      </c>
      <c r="P13" s="58">
        <f>O13/"01:00:00"</f>
        <v>1.4838888888888873</v>
      </c>
      <c r="Q13" s="58" t="e">
        <f>#REF!/"01:00:00"</f>
        <v>#REF!</v>
      </c>
      <c r="R13" s="58" t="e">
        <f>#REF!/"01:00:00"</f>
        <v>#REF!</v>
      </c>
      <c r="S13" s="58" t="e">
        <f>#REF!/"01:00:00"</f>
        <v>#REF!</v>
      </c>
      <c r="T13" s="58" t="e">
        <f>#REF!/"01:00:00"</f>
        <v>#REF!</v>
      </c>
      <c r="U13" s="121">
        <f>I13+L13+O13</f>
        <v>0.2583912037037036</v>
      </c>
      <c r="V13" s="122">
        <f>60/W13</f>
        <v>9.675251959686454</v>
      </c>
      <c r="W13" s="58">
        <f>U13/"01:00:00"</f>
        <v>6.201388888888887</v>
      </c>
      <c r="X13" s="41" t="s">
        <v>111</v>
      </c>
    </row>
    <row r="14" spans="1:24" s="14" customFormat="1" ht="13.5">
      <c r="A14" s="77"/>
      <c r="B14" s="80"/>
      <c r="C14" s="84"/>
      <c r="D14" s="85"/>
      <c r="E14" s="84" t="s">
        <v>34</v>
      </c>
      <c r="F14" s="85"/>
      <c r="G14" s="61"/>
      <c r="H14" s="6">
        <v>0.3510416666666667</v>
      </c>
      <c r="I14" s="7">
        <f>28/J13</f>
        <v>11.280214861235452</v>
      </c>
      <c r="J14" s="59"/>
      <c r="K14" s="6">
        <v>0.47615740740740736</v>
      </c>
      <c r="L14" s="7">
        <f>20/M13</f>
        <v>8.947433826270663</v>
      </c>
      <c r="M14" s="59"/>
      <c r="N14" s="8">
        <v>0.5813078703703703</v>
      </c>
      <c r="O14" s="7">
        <f>12/P13</f>
        <v>8.08685885436167</v>
      </c>
      <c r="P14" s="59"/>
      <c r="Q14" s="59"/>
      <c r="R14" s="59"/>
      <c r="S14" s="59"/>
      <c r="T14" s="59"/>
      <c r="U14" s="93"/>
      <c r="V14" s="123"/>
      <c r="W14" s="59"/>
      <c r="X14" s="141" t="s">
        <v>233</v>
      </c>
    </row>
    <row r="15" spans="1:24" s="14" customFormat="1" ht="13.5">
      <c r="A15" s="77"/>
      <c r="B15" s="80"/>
      <c r="C15" s="84"/>
      <c r="D15" s="85"/>
      <c r="E15" s="84" t="s">
        <v>33</v>
      </c>
      <c r="F15" s="85"/>
      <c r="G15" s="61" t="s">
        <v>36</v>
      </c>
      <c r="H15" s="9">
        <v>0.3638425925925926</v>
      </c>
      <c r="I15" s="62" t="s">
        <v>228</v>
      </c>
      <c r="J15" s="59"/>
      <c r="K15" s="9">
        <v>0.48475694444444445</v>
      </c>
      <c r="L15" s="62" t="s">
        <v>241</v>
      </c>
      <c r="M15" s="59"/>
      <c r="N15" s="10">
        <v>0.5946643518518518</v>
      </c>
      <c r="O15" s="62" t="s">
        <v>234</v>
      </c>
      <c r="P15" s="59"/>
      <c r="Q15" s="59"/>
      <c r="R15" s="59"/>
      <c r="S15" s="59"/>
      <c r="T15" s="59"/>
      <c r="U15" s="93"/>
      <c r="V15" s="123"/>
      <c r="W15" s="59"/>
      <c r="X15" s="141"/>
    </row>
    <row r="16" spans="1:24" s="14" customFormat="1" ht="14.25" thickBot="1">
      <c r="A16" s="78"/>
      <c r="B16" s="81"/>
      <c r="C16" s="64" t="s">
        <v>191</v>
      </c>
      <c r="D16" s="65"/>
      <c r="E16" s="38" t="s">
        <v>40</v>
      </c>
      <c r="F16" s="39">
        <v>2002</v>
      </c>
      <c r="G16" s="57"/>
      <c r="H16" s="2">
        <f>H15-H14</f>
        <v>0.01280092592592591</v>
      </c>
      <c r="I16" s="63"/>
      <c r="J16" s="60"/>
      <c r="K16" s="2">
        <f>K15-K14</f>
        <v>0.008599537037037086</v>
      </c>
      <c r="L16" s="63"/>
      <c r="M16" s="60"/>
      <c r="N16" s="2">
        <f>N15-N14</f>
        <v>0.013356481481481497</v>
      </c>
      <c r="O16" s="63"/>
      <c r="P16" s="60"/>
      <c r="Q16" s="60"/>
      <c r="R16" s="60"/>
      <c r="S16" s="60"/>
      <c r="T16" s="60"/>
      <c r="U16" s="94"/>
      <c r="V16" s="124"/>
      <c r="W16" s="60"/>
      <c r="X16" s="142"/>
    </row>
    <row r="17" spans="1:24" s="14" customFormat="1" ht="13.5">
      <c r="A17" s="76">
        <v>1</v>
      </c>
      <c r="B17" s="79">
        <v>53</v>
      </c>
      <c r="C17" s="154">
        <v>17803</v>
      </c>
      <c r="D17" s="155"/>
      <c r="E17" s="154">
        <v>55089</v>
      </c>
      <c r="F17" s="155"/>
      <c r="G17" s="88" t="s">
        <v>88</v>
      </c>
      <c r="H17" s="11">
        <v>0.2604166666666667</v>
      </c>
      <c r="I17" s="12">
        <f>H19-H17</f>
        <v>-0.2604166666666667</v>
      </c>
      <c r="J17" s="58">
        <f>I17/"01:00:00"</f>
        <v>-6.250000000000001</v>
      </c>
      <c r="K17" s="3">
        <f>H19+TIME(0,40,0)</f>
        <v>0.027777777777777776</v>
      </c>
      <c r="L17" s="4">
        <f>K19-K17</f>
        <v>-0.027777777777777776</v>
      </c>
      <c r="M17" s="58">
        <f>L17/"01:00:00"</f>
        <v>-0.6666666666666666</v>
      </c>
      <c r="N17" s="5">
        <f>K19+TIME(0,50,0)</f>
        <v>0.034722222222222224</v>
      </c>
      <c r="O17" s="4">
        <f>N18-N17</f>
        <v>-0.034722222222222224</v>
      </c>
      <c r="P17" s="58">
        <f>O17/"01:00:00"</f>
        <v>-0.8333333333333334</v>
      </c>
      <c r="Q17" s="58" t="e">
        <f>#REF!/"01:00:00"</f>
        <v>#REF!</v>
      </c>
      <c r="R17" s="58" t="e">
        <f>#REF!/"01:00:00"</f>
        <v>#REF!</v>
      </c>
      <c r="S17" s="58" t="e">
        <f>#REF!/"01:00:00"</f>
        <v>#REF!</v>
      </c>
      <c r="T17" s="58" t="e">
        <f>#REF!/"01:00:00"</f>
        <v>#REF!</v>
      </c>
      <c r="U17" s="121">
        <f>I17+L17+O17</f>
        <v>-0.3229166666666667</v>
      </c>
      <c r="V17" s="122">
        <f>60/W17</f>
        <v>-7.741935483870967</v>
      </c>
      <c r="W17" s="58">
        <f>U17/"01:00:00"</f>
        <v>-7.750000000000001</v>
      </c>
      <c r="X17" s="41"/>
    </row>
    <row r="18" spans="1:24" s="14" customFormat="1" ht="13.5">
      <c r="A18" s="77"/>
      <c r="B18" s="80"/>
      <c r="C18" s="84" t="s">
        <v>192</v>
      </c>
      <c r="D18" s="85"/>
      <c r="E18" s="84" t="s">
        <v>193</v>
      </c>
      <c r="F18" s="85"/>
      <c r="G18" s="61"/>
      <c r="H18" s="6"/>
      <c r="I18" s="7">
        <f>28/J17</f>
        <v>-4.4799999999999995</v>
      </c>
      <c r="J18" s="59"/>
      <c r="K18" s="6"/>
      <c r="L18" s="7">
        <f>20/M17</f>
        <v>-30</v>
      </c>
      <c r="M18" s="59"/>
      <c r="N18" s="8"/>
      <c r="O18" s="7">
        <f>12/P17</f>
        <v>-14.399999999999999</v>
      </c>
      <c r="P18" s="59"/>
      <c r="Q18" s="59"/>
      <c r="R18" s="59"/>
      <c r="S18" s="59"/>
      <c r="T18" s="59"/>
      <c r="U18" s="93"/>
      <c r="V18" s="123"/>
      <c r="W18" s="59"/>
      <c r="X18" s="141" t="s">
        <v>227</v>
      </c>
    </row>
    <row r="19" spans="1:24" s="14" customFormat="1" ht="13.5">
      <c r="A19" s="77"/>
      <c r="B19" s="80"/>
      <c r="C19" s="84"/>
      <c r="D19" s="85"/>
      <c r="E19" s="84" t="s">
        <v>194</v>
      </c>
      <c r="F19" s="85"/>
      <c r="G19" s="61" t="s">
        <v>195</v>
      </c>
      <c r="H19" s="9"/>
      <c r="I19" s="62"/>
      <c r="J19" s="59"/>
      <c r="K19" s="9"/>
      <c r="L19" s="62"/>
      <c r="M19" s="59"/>
      <c r="N19" s="10"/>
      <c r="O19" s="62"/>
      <c r="P19" s="59"/>
      <c r="Q19" s="59"/>
      <c r="R19" s="59"/>
      <c r="S19" s="59"/>
      <c r="T19" s="59"/>
      <c r="U19" s="93"/>
      <c r="V19" s="123"/>
      <c r="W19" s="59"/>
      <c r="X19" s="141"/>
    </row>
    <row r="20" spans="1:24" s="14" customFormat="1" ht="14.25" thickBot="1">
      <c r="A20" s="78"/>
      <c r="B20" s="81"/>
      <c r="C20" s="64" t="s">
        <v>196</v>
      </c>
      <c r="D20" s="65"/>
      <c r="E20" s="42" t="s">
        <v>197</v>
      </c>
      <c r="F20" s="43">
        <v>2004</v>
      </c>
      <c r="G20" s="57"/>
      <c r="H20" s="2">
        <f>H19-H18</f>
        <v>0</v>
      </c>
      <c r="I20" s="63"/>
      <c r="J20" s="60"/>
      <c r="K20" s="2">
        <f>K19-K18</f>
        <v>0</v>
      </c>
      <c r="L20" s="63"/>
      <c r="M20" s="60"/>
      <c r="N20" s="2">
        <f>N19-N18</f>
        <v>0</v>
      </c>
      <c r="O20" s="63"/>
      <c r="P20" s="60"/>
      <c r="Q20" s="60"/>
      <c r="R20" s="60"/>
      <c r="S20" s="60"/>
      <c r="T20" s="60"/>
      <c r="U20" s="94"/>
      <c r="V20" s="124"/>
      <c r="W20" s="60"/>
      <c r="X20" s="142"/>
    </row>
    <row r="21" spans="1:24" s="14" customFormat="1" ht="13.5">
      <c r="A21" s="76">
        <v>1</v>
      </c>
      <c r="B21" s="79">
        <v>54</v>
      </c>
      <c r="C21" s="154">
        <v>16111</v>
      </c>
      <c r="D21" s="155"/>
      <c r="E21" s="154">
        <v>53409</v>
      </c>
      <c r="F21" s="155"/>
      <c r="G21" s="88" t="s">
        <v>88</v>
      </c>
      <c r="H21" s="11">
        <v>0.2604166666666667</v>
      </c>
      <c r="I21" s="12">
        <f>H23-H21</f>
        <v>0.10818287037037033</v>
      </c>
      <c r="J21" s="58">
        <f>I21/"01:00:00"</f>
        <v>2.596388888888888</v>
      </c>
      <c r="K21" s="3">
        <f>H23+TIME(0,40,0)</f>
        <v>0.3963773148148148</v>
      </c>
      <c r="L21" s="4">
        <f>K23-K21</f>
        <v>0.08953703703703703</v>
      </c>
      <c r="M21" s="58">
        <f>L21/"01:00:00"</f>
        <v>2.1488888888888886</v>
      </c>
      <c r="N21" s="5">
        <f>K23+TIME(0,50,0)</f>
        <v>0.520636574074074</v>
      </c>
      <c r="O21" s="4">
        <f>N22-N21</f>
        <v>0.03605324074074079</v>
      </c>
      <c r="P21" s="58">
        <f>O21/"01:00:00"</f>
        <v>0.8652777777777789</v>
      </c>
      <c r="Q21" s="58" t="e">
        <f>#REF!/"01:00:00"</f>
        <v>#REF!</v>
      </c>
      <c r="R21" s="58" t="e">
        <f>#REF!/"01:00:00"</f>
        <v>#REF!</v>
      </c>
      <c r="S21" s="58" t="e">
        <f>#REF!/"01:00:00"</f>
        <v>#REF!</v>
      </c>
      <c r="T21" s="58" t="e">
        <f>#REF!/"01:00:00"</f>
        <v>#REF!</v>
      </c>
      <c r="U21" s="121">
        <f>I21+L21+O21</f>
        <v>0.23377314814814815</v>
      </c>
      <c r="V21" s="122">
        <f>60/W21</f>
        <v>10.694128131498168</v>
      </c>
      <c r="W21" s="58">
        <f>U21/"01:00:00"</f>
        <v>5.610555555555556</v>
      </c>
      <c r="X21" s="41"/>
    </row>
    <row r="22" spans="1:24" s="14" customFormat="1" ht="13.5">
      <c r="A22" s="77"/>
      <c r="B22" s="80"/>
      <c r="C22" s="84" t="s">
        <v>198</v>
      </c>
      <c r="D22" s="85"/>
      <c r="E22" s="84" t="s">
        <v>199</v>
      </c>
      <c r="F22" s="85"/>
      <c r="G22" s="61"/>
      <c r="H22" s="6">
        <v>0.36465277777777777</v>
      </c>
      <c r="I22" s="7">
        <f>28/J21</f>
        <v>10.784208837060023</v>
      </c>
      <c r="J22" s="59"/>
      <c r="K22" s="6">
        <v>0.4814699074074074</v>
      </c>
      <c r="L22" s="7">
        <f>20/M21</f>
        <v>9.307135470527406</v>
      </c>
      <c r="M22" s="59"/>
      <c r="N22" s="8">
        <v>0.5566898148148148</v>
      </c>
      <c r="O22" s="7">
        <f>12/P21</f>
        <v>13.868378812199019</v>
      </c>
      <c r="P22" s="59"/>
      <c r="Q22" s="59"/>
      <c r="R22" s="59"/>
      <c r="S22" s="59"/>
      <c r="T22" s="59"/>
      <c r="U22" s="93"/>
      <c r="V22" s="123"/>
      <c r="W22" s="59"/>
      <c r="X22" s="141" t="s">
        <v>233</v>
      </c>
    </row>
    <row r="23" spans="1:24" s="14" customFormat="1" ht="13.5">
      <c r="A23" s="77"/>
      <c r="B23" s="80"/>
      <c r="C23" s="84"/>
      <c r="D23" s="85"/>
      <c r="E23" s="84" t="s">
        <v>109</v>
      </c>
      <c r="F23" s="85"/>
      <c r="G23" s="61" t="s">
        <v>89</v>
      </c>
      <c r="H23" s="9">
        <v>0.368599537037037</v>
      </c>
      <c r="I23" s="62" t="s">
        <v>229</v>
      </c>
      <c r="J23" s="59"/>
      <c r="K23" s="9">
        <v>0.48591435185185183</v>
      </c>
      <c r="L23" s="62" t="s">
        <v>224</v>
      </c>
      <c r="M23" s="59"/>
      <c r="N23" s="10">
        <v>0.5609722222222222</v>
      </c>
      <c r="O23" s="62" t="s">
        <v>246</v>
      </c>
      <c r="P23" s="59"/>
      <c r="Q23" s="59"/>
      <c r="R23" s="59"/>
      <c r="S23" s="59"/>
      <c r="T23" s="59"/>
      <c r="U23" s="93"/>
      <c r="V23" s="123"/>
      <c r="W23" s="59"/>
      <c r="X23" s="141"/>
    </row>
    <row r="24" spans="1:24" s="14" customFormat="1" ht="14.25" thickBot="1">
      <c r="A24" s="78"/>
      <c r="B24" s="81"/>
      <c r="C24" s="64" t="s">
        <v>200</v>
      </c>
      <c r="D24" s="65"/>
      <c r="E24" s="42" t="s">
        <v>37</v>
      </c>
      <c r="F24" s="39">
        <v>1998</v>
      </c>
      <c r="G24" s="57"/>
      <c r="H24" s="2">
        <f>H23-H22</f>
        <v>0.003946759259259247</v>
      </c>
      <c r="I24" s="63"/>
      <c r="J24" s="60"/>
      <c r="K24" s="2">
        <f>K23-K22</f>
        <v>0.0044444444444444176</v>
      </c>
      <c r="L24" s="63"/>
      <c r="M24" s="60"/>
      <c r="N24" s="2">
        <f>N23-N22</f>
        <v>0.004282407407407374</v>
      </c>
      <c r="O24" s="63"/>
      <c r="P24" s="60"/>
      <c r="Q24" s="60"/>
      <c r="R24" s="60"/>
      <c r="S24" s="60"/>
      <c r="T24" s="60"/>
      <c r="U24" s="94"/>
      <c r="V24" s="124"/>
      <c r="W24" s="60"/>
      <c r="X24" s="142"/>
    </row>
    <row r="25" spans="1:24" ht="13.5">
      <c r="A25" s="66" t="s">
        <v>110</v>
      </c>
      <c r="B25" s="67"/>
      <c r="C25" s="67"/>
      <c r="D25" s="67"/>
      <c r="E25" s="67"/>
      <c r="F25" s="67"/>
      <c r="G25" s="68"/>
      <c r="H25" s="11">
        <v>0.2604166666666667</v>
      </c>
      <c r="I25" s="12">
        <f>H27-H25</f>
        <v>0.13611111111111113</v>
      </c>
      <c r="J25" s="58">
        <f>I25/"01:00:00"</f>
        <v>3.266666666666667</v>
      </c>
      <c r="K25" s="3">
        <f>H27+TIME(0,40,0)</f>
        <v>0.4243055555555556</v>
      </c>
      <c r="L25" s="4">
        <f>K27-K25</f>
        <v>0.09722222222222221</v>
      </c>
      <c r="M25" s="58">
        <f>L25/"01:00:00"</f>
        <v>2.333333333333333</v>
      </c>
      <c r="N25" s="5">
        <f>K27+TIME(0,50,0)</f>
        <v>0.55625</v>
      </c>
      <c r="O25" s="4">
        <f>N26-N25</f>
        <v>0.05833333333333335</v>
      </c>
      <c r="P25" s="58">
        <f>O25/"01:00:00"</f>
        <v>1.4000000000000004</v>
      </c>
      <c r="Q25" s="58" t="e">
        <f>#REF!/"01:00:00"</f>
        <v>#REF!</v>
      </c>
      <c r="R25" s="58" t="e">
        <f>#REF!/"01:00:00"</f>
        <v>#REF!</v>
      </c>
      <c r="S25" s="58" t="e">
        <f>#REF!/"01:00:00"</f>
        <v>#REF!</v>
      </c>
      <c r="T25" s="58" t="e">
        <f>#REF!/"01:00:00"</f>
        <v>#REF!</v>
      </c>
      <c r="U25" s="121">
        <f>I25+L25+O25</f>
        <v>0.2916666666666667</v>
      </c>
      <c r="V25" s="122">
        <f>60/W25</f>
        <v>8.571428571428571</v>
      </c>
      <c r="W25" s="125">
        <f>U25/"01:00:00"</f>
        <v>7.000000000000001</v>
      </c>
      <c r="X25" s="35"/>
    </row>
    <row r="26" spans="1:24" ht="13.5">
      <c r="A26" s="69"/>
      <c r="B26" s="70"/>
      <c r="C26" s="70"/>
      <c r="D26" s="70"/>
      <c r="E26" s="70"/>
      <c r="F26" s="70"/>
      <c r="G26" s="71"/>
      <c r="H26" s="6">
        <v>0.3826388888888889</v>
      </c>
      <c r="I26" s="7">
        <f>28/J25</f>
        <v>8.571428571428571</v>
      </c>
      <c r="J26" s="59"/>
      <c r="K26" s="6">
        <v>0.5076388888888889</v>
      </c>
      <c r="L26" s="7">
        <f>20/M25</f>
        <v>8.571428571428573</v>
      </c>
      <c r="M26" s="59"/>
      <c r="N26" s="49">
        <v>0.6145833333333334</v>
      </c>
      <c r="O26" s="7">
        <f>12/P25</f>
        <v>8.57142857142857</v>
      </c>
      <c r="P26" s="59"/>
      <c r="Q26" s="59"/>
      <c r="R26" s="59"/>
      <c r="S26" s="59"/>
      <c r="T26" s="59"/>
      <c r="U26" s="93"/>
      <c r="V26" s="123"/>
      <c r="W26" s="126"/>
      <c r="X26" s="35"/>
    </row>
    <row r="27" spans="1:24" ht="13.5">
      <c r="A27" s="69"/>
      <c r="B27" s="70"/>
      <c r="C27" s="70"/>
      <c r="D27" s="70"/>
      <c r="E27" s="70"/>
      <c r="F27" s="70"/>
      <c r="G27" s="71"/>
      <c r="H27" s="9">
        <v>0.3965277777777778</v>
      </c>
      <c r="I27" s="62"/>
      <c r="J27" s="59"/>
      <c r="K27" s="9">
        <v>0.5215277777777778</v>
      </c>
      <c r="L27" s="62"/>
      <c r="M27" s="59"/>
      <c r="N27" s="10">
        <v>0.6354166666666666</v>
      </c>
      <c r="O27" s="62" t="s">
        <v>87</v>
      </c>
      <c r="P27" s="59"/>
      <c r="Q27" s="59"/>
      <c r="R27" s="59"/>
      <c r="S27" s="59"/>
      <c r="T27" s="59"/>
      <c r="U27" s="93"/>
      <c r="V27" s="123"/>
      <c r="W27" s="126"/>
      <c r="X27" s="35"/>
    </row>
    <row r="28" spans="1:24" ht="14.25" thickBot="1">
      <c r="A28" s="72"/>
      <c r="B28" s="73"/>
      <c r="C28" s="73"/>
      <c r="D28" s="73"/>
      <c r="E28" s="73"/>
      <c r="F28" s="73"/>
      <c r="G28" s="74"/>
      <c r="H28" s="2">
        <f>H27-H26</f>
        <v>0.013888888888888895</v>
      </c>
      <c r="I28" s="63"/>
      <c r="J28" s="60"/>
      <c r="K28" s="2">
        <f>K27-K26</f>
        <v>0.01388888888888895</v>
      </c>
      <c r="L28" s="63"/>
      <c r="M28" s="60"/>
      <c r="N28" s="2">
        <f>N27-N26</f>
        <v>0.02083333333333326</v>
      </c>
      <c r="O28" s="63"/>
      <c r="P28" s="60"/>
      <c r="Q28" s="60"/>
      <c r="R28" s="60"/>
      <c r="S28" s="60"/>
      <c r="T28" s="60"/>
      <c r="U28" s="94"/>
      <c r="V28" s="124"/>
      <c r="W28" s="127"/>
      <c r="X28" s="35"/>
    </row>
    <row r="29" spans="1:24" ht="13.5">
      <c r="A29" s="66" t="s">
        <v>65</v>
      </c>
      <c r="B29" s="67"/>
      <c r="C29" s="67"/>
      <c r="D29" s="67"/>
      <c r="E29" s="67"/>
      <c r="F29" s="67"/>
      <c r="G29" s="68"/>
      <c r="H29" s="11">
        <v>0.2604166666666667</v>
      </c>
      <c r="I29" s="12">
        <f>H31-H29</f>
        <v>0.1069444444444444</v>
      </c>
      <c r="J29" s="58">
        <f>I29/"01:00:00"</f>
        <v>2.5666666666666655</v>
      </c>
      <c r="K29" s="3">
        <f>H31+TIME(0,40,0)</f>
        <v>0.3951388888888889</v>
      </c>
      <c r="L29" s="4">
        <f>K31-K29</f>
        <v>0.0763888888888889</v>
      </c>
      <c r="M29" s="58">
        <f>L29/"01:00:00"</f>
        <v>1.8333333333333335</v>
      </c>
      <c r="N29" s="5">
        <f>K31+TIME(0,50,0)</f>
        <v>0.50625</v>
      </c>
      <c r="O29" s="4">
        <f>N30-N29</f>
        <v>0.04583333333333339</v>
      </c>
      <c r="P29" s="58">
        <f>O29/"01:00:00"</f>
        <v>1.1000000000000014</v>
      </c>
      <c r="Q29" s="58" t="e">
        <f>#REF!/"01:00:00"</f>
        <v>#REF!</v>
      </c>
      <c r="R29" s="58" t="e">
        <f>#REF!/"01:00:00"</f>
        <v>#REF!</v>
      </c>
      <c r="S29" s="58" t="e">
        <f>#REF!/"01:00:00"</f>
        <v>#REF!</v>
      </c>
      <c r="T29" s="58" t="e">
        <f>#REF!/"01:00:00"</f>
        <v>#REF!</v>
      </c>
      <c r="U29" s="121">
        <f>I29+L29+O29</f>
        <v>0.22916666666666669</v>
      </c>
      <c r="V29" s="122">
        <f>60/W29</f>
        <v>10.909090909090907</v>
      </c>
      <c r="W29" s="125">
        <f>U29/"01:00:00"</f>
        <v>5.500000000000001</v>
      </c>
      <c r="X29" s="35"/>
    </row>
    <row r="30" spans="1:24" ht="13.5">
      <c r="A30" s="69"/>
      <c r="B30" s="70"/>
      <c r="C30" s="70"/>
      <c r="D30" s="70"/>
      <c r="E30" s="70"/>
      <c r="F30" s="70"/>
      <c r="G30" s="71"/>
      <c r="H30" s="6">
        <v>0.3534722222222222</v>
      </c>
      <c r="I30" s="7">
        <f>28/J29</f>
        <v>10.909090909090914</v>
      </c>
      <c r="J30" s="59"/>
      <c r="K30" s="6">
        <v>0.4576388888888889</v>
      </c>
      <c r="L30" s="7">
        <f>20/M29</f>
        <v>10.909090909090908</v>
      </c>
      <c r="M30" s="59"/>
      <c r="N30" s="49">
        <v>0.5520833333333334</v>
      </c>
      <c r="O30" s="7">
        <f>12/P29</f>
        <v>10.909090909090896</v>
      </c>
      <c r="P30" s="59"/>
      <c r="Q30" s="59"/>
      <c r="R30" s="59"/>
      <c r="S30" s="59"/>
      <c r="T30" s="59"/>
      <c r="U30" s="93"/>
      <c r="V30" s="123"/>
      <c r="W30" s="126"/>
      <c r="X30" s="35"/>
    </row>
    <row r="31" spans="1:24" ht="13.5">
      <c r="A31" s="69"/>
      <c r="B31" s="70"/>
      <c r="C31" s="70"/>
      <c r="D31" s="70"/>
      <c r="E31" s="70"/>
      <c r="F31" s="70"/>
      <c r="G31" s="71"/>
      <c r="H31" s="9">
        <v>0.3673611111111111</v>
      </c>
      <c r="I31" s="62"/>
      <c r="J31" s="59"/>
      <c r="K31" s="9">
        <v>0.47152777777777777</v>
      </c>
      <c r="L31" s="62"/>
      <c r="M31" s="59"/>
      <c r="N31" s="10">
        <v>0.5729166666666666</v>
      </c>
      <c r="O31" s="62"/>
      <c r="P31" s="59"/>
      <c r="Q31" s="59"/>
      <c r="R31" s="59"/>
      <c r="S31" s="59"/>
      <c r="T31" s="59"/>
      <c r="U31" s="93"/>
      <c r="V31" s="123"/>
      <c r="W31" s="126"/>
      <c r="X31" s="35"/>
    </row>
    <row r="32" spans="1:24" ht="14.25" thickBot="1">
      <c r="A32" s="72"/>
      <c r="B32" s="73"/>
      <c r="C32" s="73"/>
      <c r="D32" s="73"/>
      <c r="E32" s="73"/>
      <c r="F32" s="73"/>
      <c r="G32" s="74"/>
      <c r="H32" s="2">
        <f>H31-H30</f>
        <v>0.013888888888888895</v>
      </c>
      <c r="I32" s="63"/>
      <c r="J32" s="60"/>
      <c r="K32" s="2">
        <f>K31-K30</f>
        <v>0.013888888888888895</v>
      </c>
      <c r="L32" s="63"/>
      <c r="M32" s="60"/>
      <c r="N32" s="2">
        <f>N31-N30</f>
        <v>0.02083333333333326</v>
      </c>
      <c r="O32" s="63"/>
      <c r="P32" s="60"/>
      <c r="Q32" s="60"/>
      <c r="R32" s="60"/>
      <c r="S32" s="60"/>
      <c r="T32" s="60"/>
      <c r="U32" s="94"/>
      <c r="V32" s="124"/>
      <c r="W32" s="127"/>
      <c r="X32" s="35"/>
    </row>
  </sheetData>
  <mergeCells count="147">
    <mergeCell ref="C13:D15"/>
    <mergeCell ref="E13:F13"/>
    <mergeCell ref="G13:G14"/>
    <mergeCell ref="E14:F14"/>
    <mergeCell ref="E15:F15"/>
    <mergeCell ref="G15:G16"/>
    <mergeCell ref="C16:D16"/>
    <mergeCell ref="V13:V16"/>
    <mergeCell ref="W13:W16"/>
    <mergeCell ref="X14:X16"/>
    <mergeCell ref="I15:I16"/>
    <mergeCell ref="L15:L16"/>
    <mergeCell ref="O15:O16"/>
    <mergeCell ref="R13:R16"/>
    <mergeCell ref="S13:S16"/>
    <mergeCell ref="T13:T16"/>
    <mergeCell ref="U13:U16"/>
    <mergeCell ref="J13:J16"/>
    <mergeCell ref="M13:M16"/>
    <mergeCell ref="P13:P16"/>
    <mergeCell ref="Q13:Q16"/>
    <mergeCell ref="X18:X20"/>
    <mergeCell ref="I19:I20"/>
    <mergeCell ref="L19:L20"/>
    <mergeCell ref="O19:O20"/>
    <mergeCell ref="S17:S20"/>
    <mergeCell ref="T17:T20"/>
    <mergeCell ref="U17:U20"/>
    <mergeCell ref="V17:V20"/>
    <mergeCell ref="J17:J20"/>
    <mergeCell ref="M17:M20"/>
    <mergeCell ref="P17:P20"/>
    <mergeCell ref="Q17:Q20"/>
    <mergeCell ref="E19:F19"/>
    <mergeCell ref="G19:G20"/>
    <mergeCell ref="G17:G18"/>
    <mergeCell ref="E18:F18"/>
    <mergeCell ref="A21:A24"/>
    <mergeCell ref="C21:D21"/>
    <mergeCell ref="C22:D23"/>
    <mergeCell ref="C24:D24"/>
    <mergeCell ref="A9:A12"/>
    <mergeCell ref="A17:A20"/>
    <mergeCell ref="B17:B20"/>
    <mergeCell ref="E17:F17"/>
    <mergeCell ref="C20:D20"/>
    <mergeCell ref="C9:D11"/>
    <mergeCell ref="E9:F9"/>
    <mergeCell ref="E10:F10"/>
    <mergeCell ref="A13:A16"/>
    <mergeCell ref="B13:B16"/>
    <mergeCell ref="L31:L32"/>
    <mergeCell ref="A25:G28"/>
    <mergeCell ref="A29:G32"/>
    <mergeCell ref="W25:W28"/>
    <mergeCell ref="R25:R28"/>
    <mergeCell ref="S25:S28"/>
    <mergeCell ref="T25:T28"/>
    <mergeCell ref="U25:U28"/>
    <mergeCell ref="I27:I28"/>
    <mergeCell ref="L27:L28"/>
    <mergeCell ref="O27:O28"/>
    <mergeCell ref="J25:J28"/>
    <mergeCell ref="M25:M28"/>
    <mergeCell ref="P25:P28"/>
    <mergeCell ref="Q25:Q28"/>
    <mergeCell ref="W9:W12"/>
    <mergeCell ref="V25:V28"/>
    <mergeCell ref="W21:W24"/>
    <mergeCell ref="S21:S24"/>
    <mergeCell ref="T21:T24"/>
    <mergeCell ref="U21:U24"/>
    <mergeCell ref="V21:V24"/>
    <mergeCell ref="R17:R20"/>
    <mergeCell ref="W17:W20"/>
    <mergeCell ref="X22:X24"/>
    <mergeCell ref="X10:X12"/>
    <mergeCell ref="X4:X8"/>
    <mergeCell ref="O11:O12"/>
    <mergeCell ref="V9:V12"/>
    <mergeCell ref="Q9:Q12"/>
    <mergeCell ref="R9:R12"/>
    <mergeCell ref="S9:S12"/>
    <mergeCell ref="T9:T12"/>
    <mergeCell ref="U9:U12"/>
    <mergeCell ref="U3:X3"/>
    <mergeCell ref="G9:G10"/>
    <mergeCell ref="I7:I8"/>
    <mergeCell ref="L7:L8"/>
    <mergeCell ref="G4:G7"/>
    <mergeCell ref="H4:I4"/>
    <mergeCell ref="K4:L4"/>
    <mergeCell ref="P9:P12"/>
    <mergeCell ref="O7:O8"/>
    <mergeCell ref="V7:V8"/>
    <mergeCell ref="A1:E2"/>
    <mergeCell ref="A4:A8"/>
    <mergeCell ref="B4:B8"/>
    <mergeCell ref="C4:D4"/>
    <mergeCell ref="E4:F4"/>
    <mergeCell ref="C5:D7"/>
    <mergeCell ref="E5:F7"/>
    <mergeCell ref="A3:O3"/>
    <mergeCell ref="C8:D8"/>
    <mergeCell ref="E8:F8"/>
    <mergeCell ref="N4:O4"/>
    <mergeCell ref="U4:U6"/>
    <mergeCell ref="V4:V6"/>
    <mergeCell ref="U7:U8"/>
    <mergeCell ref="I23:I24"/>
    <mergeCell ref="L23:L24"/>
    <mergeCell ref="J9:J12"/>
    <mergeCell ref="B21:B24"/>
    <mergeCell ref="G21:G22"/>
    <mergeCell ref="E23:F23"/>
    <mergeCell ref="G23:G24"/>
    <mergeCell ref="B9:B12"/>
    <mergeCell ref="E11:F11"/>
    <mergeCell ref="C12:D12"/>
    <mergeCell ref="M9:M12"/>
    <mergeCell ref="G11:G12"/>
    <mergeCell ref="I11:I12"/>
    <mergeCell ref="L11:L12"/>
    <mergeCell ref="O23:O24"/>
    <mergeCell ref="R21:R24"/>
    <mergeCell ref="J21:J24"/>
    <mergeCell ref="P21:P24"/>
    <mergeCell ref="Q21:Q24"/>
    <mergeCell ref="M21:M24"/>
    <mergeCell ref="P29:P32"/>
    <mergeCell ref="Q29:Q32"/>
    <mergeCell ref="R29:R32"/>
    <mergeCell ref="S29:S32"/>
    <mergeCell ref="U2:V2"/>
    <mergeCell ref="W29:W32"/>
    <mergeCell ref="F2:O2"/>
    <mergeCell ref="I31:I32"/>
    <mergeCell ref="O31:O32"/>
    <mergeCell ref="J29:J32"/>
    <mergeCell ref="M29:M32"/>
    <mergeCell ref="T29:T32"/>
    <mergeCell ref="U29:U32"/>
    <mergeCell ref="V29:V32"/>
    <mergeCell ref="E21:F21"/>
    <mergeCell ref="E22:F22"/>
    <mergeCell ref="C17:D17"/>
    <mergeCell ref="C18:D19"/>
  </mergeCells>
  <printOptions/>
  <pageMargins left="0.984251968503937" right="0" top="0.7874015748031497" bottom="0" header="0.5118110236220472" footer="0.5118110236220472"/>
  <pageSetup horizontalDpi="400" verticalDpi="4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4" width="8.625" style="13" hidden="1" customWidth="1"/>
    <col min="15" max="15" width="9.00390625" style="16" customWidth="1"/>
    <col min="16" max="16" width="12.625" style="13" customWidth="1"/>
    <col min="17" max="17" width="0.12890625" style="13" customWidth="1"/>
    <col min="18" max="18" width="12.625" style="13" customWidth="1"/>
    <col min="19" max="16384" width="9.00390625" style="13" customWidth="1"/>
  </cols>
  <sheetData>
    <row r="1" spans="1:15" ht="13.5">
      <c r="A1" s="104" t="s">
        <v>32</v>
      </c>
      <c r="B1" s="104"/>
      <c r="C1" s="104"/>
      <c r="D1" s="104"/>
      <c r="E1" s="104"/>
      <c r="H1" s="13"/>
      <c r="K1" s="13"/>
      <c r="O1" s="13"/>
    </row>
    <row r="2" spans="1:16" ht="13.5">
      <c r="A2" s="104"/>
      <c r="B2" s="104"/>
      <c r="C2" s="104"/>
      <c r="D2" s="104"/>
      <c r="E2" s="104"/>
      <c r="F2" s="106" t="s">
        <v>122</v>
      </c>
      <c r="G2" s="106"/>
      <c r="H2" s="106"/>
      <c r="I2" s="106"/>
      <c r="J2" s="106"/>
      <c r="K2" s="106"/>
      <c r="L2" s="106"/>
      <c r="O2" s="107" t="s">
        <v>244</v>
      </c>
      <c r="P2" s="107"/>
    </row>
    <row r="3" spans="1:18" ht="18.75" customHeight="1" thickBot="1">
      <c r="A3" s="176" t="s">
        <v>114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0" t="s">
        <v>117</v>
      </c>
      <c r="Q3" s="170"/>
      <c r="R3" s="170"/>
    </row>
    <row r="4" spans="1:18" ht="13.5" customHeight="1">
      <c r="A4" s="109" t="s">
        <v>0</v>
      </c>
      <c r="B4" s="113" t="s">
        <v>5</v>
      </c>
      <c r="C4" s="116" t="s">
        <v>1</v>
      </c>
      <c r="D4" s="117"/>
      <c r="E4" s="116" t="s">
        <v>2</v>
      </c>
      <c r="F4" s="117"/>
      <c r="G4" s="99" t="s">
        <v>3</v>
      </c>
      <c r="H4" s="174" t="s">
        <v>27</v>
      </c>
      <c r="I4" s="175"/>
      <c r="J4" s="18"/>
      <c r="K4" s="97" t="s">
        <v>18</v>
      </c>
      <c r="L4" s="98"/>
      <c r="M4" s="19"/>
      <c r="N4" s="20"/>
      <c r="O4" s="121" t="s">
        <v>21</v>
      </c>
      <c r="P4" s="99" t="s">
        <v>23</v>
      </c>
      <c r="Q4" s="21"/>
      <c r="R4" s="131" t="s">
        <v>25</v>
      </c>
    </row>
    <row r="5" spans="1:18" s="14" customFormat="1" ht="14.25" customHeight="1">
      <c r="A5" s="110"/>
      <c r="B5" s="114"/>
      <c r="C5" s="100"/>
      <c r="D5" s="101"/>
      <c r="E5" s="100"/>
      <c r="F5" s="101"/>
      <c r="G5" s="95"/>
      <c r="H5" s="22" t="s">
        <v>11</v>
      </c>
      <c r="I5" s="23" t="s">
        <v>15</v>
      </c>
      <c r="J5" s="24"/>
      <c r="K5" s="22" t="s">
        <v>19</v>
      </c>
      <c r="L5" s="23" t="s">
        <v>15</v>
      </c>
      <c r="M5" s="24"/>
      <c r="N5" s="25"/>
      <c r="O5" s="93"/>
      <c r="P5" s="95"/>
      <c r="Q5" s="26"/>
      <c r="R5" s="132"/>
    </row>
    <row r="6" spans="1:18" s="14" customFormat="1" ht="14.25" customHeight="1">
      <c r="A6" s="110"/>
      <c r="B6" s="114"/>
      <c r="C6" s="100"/>
      <c r="D6" s="101"/>
      <c r="E6" s="100"/>
      <c r="F6" s="101"/>
      <c r="G6" s="95"/>
      <c r="H6" s="22" t="s">
        <v>12</v>
      </c>
      <c r="I6" s="23" t="s">
        <v>16</v>
      </c>
      <c r="J6" s="24"/>
      <c r="K6" s="22" t="s">
        <v>20</v>
      </c>
      <c r="L6" s="23" t="s">
        <v>16</v>
      </c>
      <c r="M6" s="24"/>
      <c r="N6" s="25"/>
      <c r="O6" s="93"/>
      <c r="P6" s="95"/>
      <c r="Q6" s="26"/>
      <c r="R6" s="132"/>
    </row>
    <row r="7" spans="1:18" s="14" customFormat="1" ht="13.5">
      <c r="A7" s="110"/>
      <c r="B7" s="114"/>
      <c r="C7" s="100"/>
      <c r="D7" s="101"/>
      <c r="E7" s="100"/>
      <c r="F7" s="101"/>
      <c r="G7" s="95"/>
      <c r="H7" s="27" t="s">
        <v>13</v>
      </c>
      <c r="I7" s="91" t="s">
        <v>17</v>
      </c>
      <c r="J7" s="28"/>
      <c r="K7" s="27" t="s">
        <v>13</v>
      </c>
      <c r="L7" s="91" t="s">
        <v>17</v>
      </c>
      <c r="M7" s="24"/>
      <c r="N7" s="25"/>
      <c r="O7" s="93" t="s">
        <v>22</v>
      </c>
      <c r="P7" s="95" t="s">
        <v>24</v>
      </c>
      <c r="Q7" s="29"/>
      <c r="R7" s="133"/>
    </row>
    <row r="8" spans="1:18" s="14" customFormat="1" ht="14.25" thickBot="1">
      <c r="A8" s="112"/>
      <c r="B8" s="115"/>
      <c r="C8" s="102" t="s">
        <v>9</v>
      </c>
      <c r="D8" s="103"/>
      <c r="E8" s="102" t="s">
        <v>10</v>
      </c>
      <c r="F8" s="103"/>
      <c r="G8" s="30" t="s">
        <v>26</v>
      </c>
      <c r="H8" s="1" t="s">
        <v>14</v>
      </c>
      <c r="I8" s="92"/>
      <c r="J8" s="31"/>
      <c r="K8" s="1" t="s">
        <v>14</v>
      </c>
      <c r="L8" s="92"/>
      <c r="M8" s="31"/>
      <c r="N8" s="32"/>
      <c r="O8" s="94"/>
      <c r="P8" s="96"/>
      <c r="Q8" s="33"/>
      <c r="R8" s="134"/>
    </row>
    <row r="9" spans="1:18" s="14" customFormat="1" ht="13.5">
      <c r="A9" s="76">
        <v>1</v>
      </c>
      <c r="B9" s="79">
        <v>101</v>
      </c>
      <c r="C9" s="154">
        <v>27490</v>
      </c>
      <c r="D9" s="155"/>
      <c r="E9" s="154"/>
      <c r="F9" s="155"/>
      <c r="G9" s="88" t="s">
        <v>35</v>
      </c>
      <c r="H9" s="3">
        <v>0.2708333333333333</v>
      </c>
      <c r="I9" s="4">
        <f>H11-H9</f>
        <v>0.08469907407407407</v>
      </c>
      <c r="J9" s="58">
        <f>I9/"01:00:00"</f>
        <v>2.0327777777777776</v>
      </c>
      <c r="K9" s="5">
        <f>H11+TIME(0,40,0)</f>
        <v>0.38331018518518517</v>
      </c>
      <c r="L9" s="4">
        <f>K10-K9</f>
        <v>0.09287037037037038</v>
      </c>
      <c r="M9" s="58">
        <f>L9/"01:00:00"</f>
        <v>2.228888888888889</v>
      </c>
      <c r="N9" s="58" t="e">
        <f>#REF!/"01:00:00"</f>
        <v>#REF!</v>
      </c>
      <c r="O9" s="121">
        <f>I9+L9</f>
        <v>0.17756944444444445</v>
      </c>
      <c r="P9" s="122">
        <f>40/Q9</f>
        <v>9.385999217833398</v>
      </c>
      <c r="Q9" s="58">
        <f>O9/"01:00:00"</f>
        <v>4.261666666666667</v>
      </c>
      <c r="R9" s="171" t="s">
        <v>242</v>
      </c>
    </row>
    <row r="10" spans="1:18" s="14" customFormat="1" ht="13.5">
      <c r="A10" s="77"/>
      <c r="B10" s="80"/>
      <c r="C10" s="84" t="s">
        <v>90</v>
      </c>
      <c r="D10" s="85"/>
      <c r="E10" s="84" t="s">
        <v>138</v>
      </c>
      <c r="F10" s="85"/>
      <c r="G10" s="61"/>
      <c r="H10" s="6">
        <v>0.3511226851851852</v>
      </c>
      <c r="I10" s="7">
        <f>20/J9</f>
        <v>9.838753757857338</v>
      </c>
      <c r="J10" s="59"/>
      <c r="K10" s="8">
        <v>0.47618055555555555</v>
      </c>
      <c r="L10" s="7">
        <f>20/M9</f>
        <v>8.973080757726818</v>
      </c>
      <c r="M10" s="59"/>
      <c r="N10" s="59"/>
      <c r="O10" s="93"/>
      <c r="P10" s="123"/>
      <c r="Q10" s="59"/>
      <c r="R10" s="172"/>
    </row>
    <row r="11" spans="1:18" s="14" customFormat="1" ht="13.5">
      <c r="A11" s="77"/>
      <c r="B11" s="80"/>
      <c r="C11" s="84"/>
      <c r="D11" s="85"/>
      <c r="E11" s="84" t="s">
        <v>201</v>
      </c>
      <c r="F11" s="85"/>
      <c r="G11" s="61" t="s">
        <v>202</v>
      </c>
      <c r="H11" s="9">
        <v>0.3555324074074074</v>
      </c>
      <c r="I11" s="62" t="s">
        <v>226</v>
      </c>
      <c r="J11" s="59"/>
      <c r="K11" s="10">
        <v>0.4825</v>
      </c>
      <c r="L11" s="62" t="s">
        <v>240</v>
      </c>
      <c r="M11" s="59"/>
      <c r="N11" s="59"/>
      <c r="O11" s="93"/>
      <c r="P11" s="123"/>
      <c r="Q11" s="59"/>
      <c r="R11" s="172"/>
    </row>
    <row r="12" spans="1:18" s="14" customFormat="1" ht="14.25" thickBot="1">
      <c r="A12" s="78"/>
      <c r="B12" s="81"/>
      <c r="C12" s="64" t="s">
        <v>203</v>
      </c>
      <c r="D12" s="65"/>
      <c r="E12" s="38" t="s">
        <v>204</v>
      </c>
      <c r="F12" s="39">
        <v>2005</v>
      </c>
      <c r="G12" s="57"/>
      <c r="H12" s="2">
        <f>H11-H10</f>
        <v>0.00440972222222219</v>
      </c>
      <c r="I12" s="63"/>
      <c r="J12" s="60"/>
      <c r="K12" s="2">
        <f>K11-K10</f>
        <v>0.006319444444444433</v>
      </c>
      <c r="L12" s="63"/>
      <c r="M12" s="60"/>
      <c r="N12" s="60"/>
      <c r="O12" s="94"/>
      <c r="P12" s="124"/>
      <c r="Q12" s="60"/>
      <c r="R12" s="173"/>
    </row>
    <row r="13" spans="1:18" ht="13.5">
      <c r="A13" s="66" t="s">
        <v>71</v>
      </c>
      <c r="B13" s="67"/>
      <c r="C13" s="67"/>
      <c r="D13" s="67"/>
      <c r="E13" s="67"/>
      <c r="F13" s="67"/>
      <c r="G13" s="68"/>
      <c r="H13" s="3">
        <v>0.2708333333333333</v>
      </c>
      <c r="I13" s="4">
        <f>H15-H13</f>
        <v>0.10416666666666669</v>
      </c>
      <c r="J13" s="58">
        <f>I13/"01:00:00"</f>
        <v>2.5000000000000004</v>
      </c>
      <c r="K13" s="5">
        <f>H15+TIME(0,40,0)</f>
        <v>0.4027777777777778</v>
      </c>
      <c r="L13" s="4">
        <f>K14-K13</f>
        <v>0.10416666666666663</v>
      </c>
      <c r="M13" s="58">
        <f>L13/"01:00:00"</f>
        <v>2.499999999999999</v>
      </c>
      <c r="N13" s="58" t="e">
        <f>#REF!/"01:00:00"</f>
        <v>#REF!</v>
      </c>
      <c r="O13" s="121">
        <f>I13+L13</f>
        <v>0.20833333333333331</v>
      </c>
      <c r="P13" s="122">
        <f>40/Q13</f>
        <v>8</v>
      </c>
      <c r="Q13" s="125">
        <f>O13/"01:00:00"</f>
        <v>5</v>
      </c>
      <c r="R13" s="50"/>
    </row>
    <row r="14" spans="1:18" ht="13.5">
      <c r="A14" s="69"/>
      <c r="B14" s="70"/>
      <c r="C14" s="70"/>
      <c r="D14" s="70"/>
      <c r="E14" s="70"/>
      <c r="F14" s="70"/>
      <c r="G14" s="71"/>
      <c r="H14" s="6">
        <v>0.3611111111111111</v>
      </c>
      <c r="I14" s="7">
        <f>20/J13</f>
        <v>7.999999999999998</v>
      </c>
      <c r="J14" s="59"/>
      <c r="K14" s="49">
        <v>0.5069444444444444</v>
      </c>
      <c r="L14" s="7">
        <f>20/M13</f>
        <v>8.000000000000004</v>
      </c>
      <c r="M14" s="59"/>
      <c r="N14" s="59"/>
      <c r="O14" s="93"/>
      <c r="P14" s="123"/>
      <c r="Q14" s="126"/>
      <c r="R14" s="35"/>
    </row>
    <row r="15" spans="1:18" ht="13.5">
      <c r="A15" s="69"/>
      <c r="B15" s="70"/>
      <c r="C15" s="70"/>
      <c r="D15" s="70"/>
      <c r="E15" s="70"/>
      <c r="F15" s="70"/>
      <c r="G15" s="71"/>
      <c r="H15" s="9">
        <v>0.375</v>
      </c>
      <c r="I15" s="62"/>
      <c r="J15" s="59"/>
      <c r="K15" s="10">
        <v>0.5277777777777778</v>
      </c>
      <c r="L15" s="62" t="s">
        <v>87</v>
      </c>
      <c r="M15" s="59"/>
      <c r="N15" s="59"/>
      <c r="O15" s="93"/>
      <c r="P15" s="123"/>
      <c r="Q15" s="126"/>
      <c r="R15" s="35"/>
    </row>
    <row r="16" spans="1:18" ht="14.25" thickBot="1">
      <c r="A16" s="72"/>
      <c r="B16" s="73"/>
      <c r="C16" s="73"/>
      <c r="D16" s="73"/>
      <c r="E16" s="73"/>
      <c r="F16" s="73"/>
      <c r="G16" s="74"/>
      <c r="H16" s="2">
        <f>H15-H14</f>
        <v>0.013888888888888895</v>
      </c>
      <c r="I16" s="63"/>
      <c r="J16" s="60"/>
      <c r="K16" s="2">
        <f>K15-K14</f>
        <v>0.02083333333333337</v>
      </c>
      <c r="L16" s="63"/>
      <c r="M16" s="60"/>
      <c r="N16" s="60"/>
      <c r="O16" s="94"/>
      <c r="P16" s="124"/>
      <c r="Q16" s="127"/>
      <c r="R16" s="35"/>
    </row>
    <row r="17" spans="1:18" ht="13.5">
      <c r="A17" s="66" t="s">
        <v>72</v>
      </c>
      <c r="B17" s="67"/>
      <c r="C17" s="67"/>
      <c r="D17" s="67"/>
      <c r="E17" s="67"/>
      <c r="F17" s="67"/>
      <c r="G17" s="68"/>
      <c r="H17" s="3">
        <v>0.2708333333333333</v>
      </c>
      <c r="I17" s="4">
        <f>H19-H17</f>
        <v>0.0625</v>
      </c>
      <c r="J17" s="58">
        <f>I17/"01:00:00"</f>
        <v>1.5</v>
      </c>
      <c r="K17" s="5">
        <f>H19+TIME(0,40,0)</f>
        <v>0.3611111111111111</v>
      </c>
      <c r="L17" s="4">
        <f>K18-K17</f>
        <v>0.0625</v>
      </c>
      <c r="M17" s="58">
        <f>L17/"01:00:00"</f>
        <v>1.5</v>
      </c>
      <c r="N17" s="58" t="e">
        <f>#REF!/"01:00:00"</f>
        <v>#REF!</v>
      </c>
      <c r="O17" s="121">
        <f>I17+L17</f>
        <v>0.125</v>
      </c>
      <c r="P17" s="122">
        <f>40/Q17</f>
        <v>13.333333333333334</v>
      </c>
      <c r="Q17" s="125">
        <f>O17/"01:00:00"</f>
        <v>3</v>
      </c>
      <c r="R17" s="35"/>
    </row>
    <row r="18" spans="1:18" ht="13.5">
      <c r="A18" s="69"/>
      <c r="B18" s="70"/>
      <c r="C18" s="70"/>
      <c r="D18" s="70"/>
      <c r="E18" s="70"/>
      <c r="F18" s="70"/>
      <c r="G18" s="71"/>
      <c r="H18" s="6">
        <v>0.3194444444444445</v>
      </c>
      <c r="I18" s="7">
        <f>20/J17</f>
        <v>13.333333333333334</v>
      </c>
      <c r="J18" s="59"/>
      <c r="K18" s="49">
        <v>0.4236111111111111</v>
      </c>
      <c r="L18" s="7">
        <f>20/M17</f>
        <v>13.333333333333334</v>
      </c>
      <c r="M18" s="59"/>
      <c r="N18" s="59"/>
      <c r="O18" s="93"/>
      <c r="P18" s="123"/>
      <c r="Q18" s="126"/>
      <c r="R18" s="35"/>
    </row>
    <row r="19" spans="1:18" ht="13.5">
      <c r="A19" s="69"/>
      <c r="B19" s="70"/>
      <c r="C19" s="70"/>
      <c r="D19" s="70"/>
      <c r="E19" s="70"/>
      <c r="F19" s="70"/>
      <c r="G19" s="71"/>
      <c r="H19" s="9">
        <v>0.3333333333333333</v>
      </c>
      <c r="I19" s="62"/>
      <c r="J19" s="59"/>
      <c r="K19" s="10">
        <v>0.4444444444444444</v>
      </c>
      <c r="L19" s="62"/>
      <c r="M19" s="59"/>
      <c r="N19" s="59"/>
      <c r="O19" s="93"/>
      <c r="P19" s="123"/>
      <c r="Q19" s="126"/>
      <c r="R19" s="35"/>
    </row>
    <row r="20" spans="1:18" ht="14.25" thickBot="1">
      <c r="A20" s="72"/>
      <c r="B20" s="73"/>
      <c r="C20" s="73"/>
      <c r="D20" s="73"/>
      <c r="E20" s="73"/>
      <c r="F20" s="73"/>
      <c r="G20" s="74"/>
      <c r="H20" s="2">
        <f>H19-H18</f>
        <v>0.01388888888888884</v>
      </c>
      <c r="I20" s="63"/>
      <c r="J20" s="60"/>
      <c r="K20" s="2">
        <f>K19-K18</f>
        <v>0.020833333333333315</v>
      </c>
      <c r="L20" s="63"/>
      <c r="M20" s="60"/>
      <c r="N20" s="60"/>
      <c r="O20" s="94"/>
      <c r="P20" s="124"/>
      <c r="Q20" s="127"/>
      <c r="R20" s="35"/>
    </row>
  </sheetData>
  <sheetProtection/>
  <mergeCells count="58">
    <mergeCell ref="C9:D9"/>
    <mergeCell ref="C10:D11"/>
    <mergeCell ref="A9:A12"/>
    <mergeCell ref="B9:B12"/>
    <mergeCell ref="C12:D12"/>
    <mergeCell ref="A13:G16"/>
    <mergeCell ref="A17:G20"/>
    <mergeCell ref="P17:P20"/>
    <mergeCell ref="Q17:Q20"/>
    <mergeCell ref="P13:P16"/>
    <mergeCell ref="Q13:Q16"/>
    <mergeCell ref="I19:I20"/>
    <mergeCell ref="L19:L20"/>
    <mergeCell ref="J17:J20"/>
    <mergeCell ref="M17:M20"/>
    <mergeCell ref="N17:N20"/>
    <mergeCell ref="O17:O20"/>
    <mergeCell ref="I15:I16"/>
    <mergeCell ref="L15:L16"/>
    <mergeCell ref="J13:J16"/>
    <mergeCell ref="M13:M16"/>
    <mergeCell ref="N13:N16"/>
    <mergeCell ref="O13:O16"/>
    <mergeCell ref="J9:J12"/>
    <mergeCell ref="G11:G12"/>
    <mergeCell ref="G9:G10"/>
    <mergeCell ref="E10:F10"/>
    <mergeCell ref="E11:F11"/>
    <mergeCell ref="E9:F9"/>
    <mergeCell ref="F2:L2"/>
    <mergeCell ref="A3:O3"/>
    <mergeCell ref="A1:E2"/>
    <mergeCell ref="A4:A8"/>
    <mergeCell ref="B4:B8"/>
    <mergeCell ref="C4:D7"/>
    <mergeCell ref="G4:G7"/>
    <mergeCell ref="C8:D8"/>
    <mergeCell ref="E8:F8"/>
    <mergeCell ref="E4:F7"/>
    <mergeCell ref="L11:L12"/>
    <mergeCell ref="I11:I12"/>
    <mergeCell ref="R4:R8"/>
    <mergeCell ref="H4:I4"/>
    <mergeCell ref="P4:P6"/>
    <mergeCell ref="P7:P8"/>
    <mergeCell ref="L7:L8"/>
    <mergeCell ref="O7:O8"/>
    <mergeCell ref="I7:I8"/>
    <mergeCell ref="K4:L4"/>
    <mergeCell ref="M9:M12"/>
    <mergeCell ref="O2:P2"/>
    <mergeCell ref="O4:O6"/>
    <mergeCell ref="N9:N12"/>
    <mergeCell ref="P3:R3"/>
    <mergeCell ref="R9:R12"/>
    <mergeCell ref="Q9:Q12"/>
    <mergeCell ref="P9:P12"/>
    <mergeCell ref="O9:O12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0.12890625" style="13" customWidth="1"/>
    <col min="9" max="9" width="9.00390625" style="16" customWidth="1"/>
    <col min="10" max="10" width="9.00390625" style="13" customWidth="1"/>
    <col min="11" max="12" width="8.625" style="13" hidden="1" customWidth="1"/>
    <col min="13" max="13" width="9.00390625" style="16" customWidth="1"/>
    <col min="14" max="14" width="12.625" style="13" customWidth="1"/>
    <col min="15" max="15" width="0.12890625" style="13" customWidth="1"/>
    <col min="16" max="16" width="12.625" style="13" customWidth="1"/>
    <col min="17" max="16384" width="9.00390625" style="13" customWidth="1"/>
  </cols>
  <sheetData>
    <row r="1" spans="1:13" ht="13.5">
      <c r="A1" s="104" t="s">
        <v>123</v>
      </c>
      <c r="B1" s="104"/>
      <c r="C1" s="104"/>
      <c r="D1" s="104"/>
      <c r="E1" s="104"/>
      <c r="I1" s="13"/>
      <c r="M1" s="13"/>
    </row>
    <row r="2" spans="1:22" ht="14.25">
      <c r="A2" s="104"/>
      <c r="B2" s="104"/>
      <c r="C2" s="104"/>
      <c r="D2" s="104"/>
      <c r="E2" s="104"/>
      <c r="F2" s="105" t="s">
        <v>143</v>
      </c>
      <c r="G2" s="105"/>
      <c r="H2" s="105"/>
      <c r="I2" s="105"/>
      <c r="J2" s="105"/>
      <c r="K2" s="53"/>
      <c r="L2" s="53"/>
      <c r="N2" s="16" t="s">
        <v>243</v>
      </c>
      <c r="O2" s="53"/>
      <c r="P2" s="53"/>
      <c r="Q2" s="53"/>
      <c r="R2" s="53"/>
      <c r="S2" s="53"/>
      <c r="T2" s="53"/>
      <c r="U2" s="53"/>
      <c r="V2" s="14"/>
    </row>
    <row r="3" spans="1:16" ht="14.25">
      <c r="A3" s="181" t="s">
        <v>141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ht="15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182" t="s">
        <v>117</v>
      </c>
      <c r="O4" s="182"/>
      <c r="P4" s="182"/>
    </row>
    <row r="5" spans="1:16" ht="13.5" customHeight="1">
      <c r="A5" s="109" t="s">
        <v>0</v>
      </c>
      <c r="B5" s="113" t="s">
        <v>5</v>
      </c>
      <c r="C5" s="116" t="s">
        <v>1</v>
      </c>
      <c r="D5" s="117"/>
      <c r="E5" s="116" t="s">
        <v>2</v>
      </c>
      <c r="F5" s="117"/>
      <c r="G5" s="99" t="s">
        <v>3</v>
      </c>
      <c r="H5" s="18"/>
      <c r="I5" s="97" t="s">
        <v>124</v>
      </c>
      <c r="J5" s="98"/>
      <c r="K5" s="19"/>
      <c r="L5" s="20"/>
      <c r="M5" s="177" t="s">
        <v>125</v>
      </c>
      <c r="N5" s="131" t="s">
        <v>126</v>
      </c>
      <c r="O5" s="21"/>
      <c r="P5" s="131" t="s">
        <v>127</v>
      </c>
    </row>
    <row r="6" spans="1:16" s="14" customFormat="1" ht="14.25" customHeight="1">
      <c r="A6" s="110"/>
      <c r="B6" s="114"/>
      <c r="C6" s="100"/>
      <c r="D6" s="101"/>
      <c r="E6" s="100"/>
      <c r="F6" s="101"/>
      <c r="G6" s="95"/>
      <c r="H6" s="24"/>
      <c r="I6" s="22" t="s">
        <v>128</v>
      </c>
      <c r="J6" s="23" t="s">
        <v>129</v>
      </c>
      <c r="K6" s="24"/>
      <c r="L6" s="25"/>
      <c r="M6" s="178"/>
      <c r="N6" s="132"/>
      <c r="O6" s="26"/>
      <c r="P6" s="132"/>
    </row>
    <row r="7" spans="1:16" s="14" customFormat="1" ht="13.5">
      <c r="A7" s="110"/>
      <c r="B7" s="114"/>
      <c r="C7" s="100"/>
      <c r="D7" s="101"/>
      <c r="E7" s="100"/>
      <c r="F7" s="101"/>
      <c r="G7" s="95"/>
      <c r="H7" s="24"/>
      <c r="I7" s="22" t="s">
        <v>130</v>
      </c>
      <c r="J7" s="23" t="s">
        <v>131</v>
      </c>
      <c r="K7" s="24"/>
      <c r="L7" s="25"/>
      <c r="M7" s="178"/>
      <c r="N7" s="132"/>
      <c r="O7" s="26"/>
      <c r="P7" s="132"/>
    </row>
    <row r="8" spans="1:16" s="14" customFormat="1" ht="13.5">
      <c r="A8" s="111"/>
      <c r="B8" s="114"/>
      <c r="C8" s="100"/>
      <c r="D8" s="101"/>
      <c r="E8" s="100"/>
      <c r="F8" s="101"/>
      <c r="G8" s="95"/>
      <c r="H8" s="28"/>
      <c r="I8" s="27" t="s">
        <v>132</v>
      </c>
      <c r="J8" s="91" t="s">
        <v>133</v>
      </c>
      <c r="K8" s="28"/>
      <c r="L8" s="34"/>
      <c r="M8" s="179"/>
      <c r="N8" s="133"/>
      <c r="O8" s="29"/>
      <c r="P8" s="133"/>
    </row>
    <row r="9" spans="1:16" s="14" customFormat="1" ht="14.25" thickBot="1">
      <c r="A9" s="164"/>
      <c r="B9" s="115"/>
      <c r="C9" s="102" t="s">
        <v>134</v>
      </c>
      <c r="D9" s="103"/>
      <c r="E9" s="102" t="s">
        <v>135</v>
      </c>
      <c r="F9" s="103"/>
      <c r="G9" s="30" t="s">
        <v>136</v>
      </c>
      <c r="H9" s="31"/>
      <c r="I9" s="1" t="s">
        <v>137</v>
      </c>
      <c r="J9" s="92"/>
      <c r="K9" s="31"/>
      <c r="L9" s="32"/>
      <c r="M9" s="180"/>
      <c r="N9" s="134"/>
      <c r="O9" s="33"/>
      <c r="P9" s="134"/>
    </row>
    <row r="10" spans="1:16" s="14" customFormat="1" ht="13.5">
      <c r="A10" s="76">
        <v>1</v>
      </c>
      <c r="B10" s="79">
        <v>111</v>
      </c>
      <c r="C10" s="154"/>
      <c r="D10" s="155"/>
      <c r="E10" s="154"/>
      <c r="F10" s="155"/>
      <c r="G10" s="88" t="s">
        <v>35</v>
      </c>
      <c r="H10" s="13"/>
      <c r="I10" s="5">
        <v>0.2708333333333333</v>
      </c>
      <c r="J10" s="4">
        <f>I11-I10</f>
        <v>0.08810185185185188</v>
      </c>
      <c r="K10" s="58">
        <f>J10/"01:00:00"</f>
        <v>2.114444444444445</v>
      </c>
      <c r="L10" s="58" t="e">
        <f>#REF!/"01:00:00"</f>
        <v>#REF!</v>
      </c>
      <c r="M10" s="121">
        <f>J10</f>
        <v>0.08810185185185188</v>
      </c>
      <c r="N10" s="122">
        <f>20/O10</f>
        <v>9.458749343142404</v>
      </c>
      <c r="O10" s="58">
        <f>M10/"01:00:00"</f>
        <v>2.114444444444445</v>
      </c>
      <c r="P10" s="171" t="s">
        <v>233</v>
      </c>
    </row>
    <row r="11" spans="1:16" s="14" customFormat="1" ht="13.5">
      <c r="A11" s="77"/>
      <c r="B11" s="80"/>
      <c r="C11" s="84" t="s">
        <v>205</v>
      </c>
      <c r="D11" s="85"/>
      <c r="E11" s="84" t="s">
        <v>206</v>
      </c>
      <c r="F11" s="85"/>
      <c r="G11" s="61"/>
      <c r="H11" s="13"/>
      <c r="I11" s="8">
        <v>0.3589351851851852</v>
      </c>
      <c r="J11" s="7">
        <f>20/K10</f>
        <v>9.458749343142404</v>
      </c>
      <c r="K11" s="59"/>
      <c r="L11" s="59"/>
      <c r="M11" s="93"/>
      <c r="N11" s="123"/>
      <c r="O11" s="59"/>
      <c r="P11" s="172"/>
    </row>
    <row r="12" spans="1:16" s="14" customFormat="1" ht="13.5">
      <c r="A12" s="77"/>
      <c r="B12" s="80"/>
      <c r="C12" s="84"/>
      <c r="D12" s="85"/>
      <c r="E12" s="84" t="s">
        <v>207</v>
      </c>
      <c r="F12" s="85"/>
      <c r="G12" s="61" t="s">
        <v>208</v>
      </c>
      <c r="H12" s="13"/>
      <c r="I12" s="10">
        <v>0.37429398148148146</v>
      </c>
      <c r="J12" s="62" t="s">
        <v>230</v>
      </c>
      <c r="K12" s="59"/>
      <c r="L12" s="59"/>
      <c r="M12" s="93"/>
      <c r="N12" s="123"/>
      <c r="O12" s="59"/>
      <c r="P12" s="172"/>
    </row>
    <row r="13" spans="1:16" s="14" customFormat="1" ht="14.25" thickBot="1">
      <c r="A13" s="78"/>
      <c r="B13" s="81"/>
      <c r="C13" s="64" t="s">
        <v>209</v>
      </c>
      <c r="D13" s="65"/>
      <c r="E13" s="38" t="s">
        <v>210</v>
      </c>
      <c r="F13" s="39">
        <v>2006</v>
      </c>
      <c r="G13" s="57"/>
      <c r="H13" s="13"/>
      <c r="I13" s="2">
        <f>I12-I11</f>
        <v>0.015358796296296273</v>
      </c>
      <c r="J13" s="63"/>
      <c r="K13" s="60"/>
      <c r="L13" s="60"/>
      <c r="M13" s="94"/>
      <c r="N13" s="124"/>
      <c r="O13" s="60"/>
      <c r="P13" s="173"/>
    </row>
    <row r="14" spans="1:16" s="14" customFormat="1" ht="13.5">
      <c r="A14" s="76">
        <v>1</v>
      </c>
      <c r="B14" s="79">
        <v>112</v>
      </c>
      <c r="C14" s="154"/>
      <c r="D14" s="155"/>
      <c r="E14" s="82">
        <v>24946</v>
      </c>
      <c r="F14" s="83"/>
      <c r="G14" s="88" t="s">
        <v>88</v>
      </c>
      <c r="H14" s="13"/>
      <c r="I14" s="5">
        <v>0.2708333333333333</v>
      </c>
      <c r="J14" s="4">
        <f>I15-I14</f>
        <v>0.09820601851851851</v>
      </c>
      <c r="K14" s="58">
        <f>J14/"01:00:00"</f>
        <v>2.3569444444444443</v>
      </c>
      <c r="L14" s="58" t="e">
        <f>#REF!/"01:00:00"</f>
        <v>#REF!</v>
      </c>
      <c r="M14" s="121">
        <f>J14</f>
        <v>0.09820601851851851</v>
      </c>
      <c r="N14" s="122">
        <f>20/O14</f>
        <v>8.485562757807896</v>
      </c>
      <c r="O14" s="58">
        <f>M14/"01:00:00"</f>
        <v>2.3569444444444443</v>
      </c>
      <c r="P14" s="171" t="s">
        <v>233</v>
      </c>
    </row>
    <row r="15" spans="1:16" s="14" customFormat="1" ht="13.5">
      <c r="A15" s="77"/>
      <c r="B15" s="80"/>
      <c r="C15" s="84" t="s">
        <v>211</v>
      </c>
      <c r="D15" s="85"/>
      <c r="E15" s="84" t="s">
        <v>212</v>
      </c>
      <c r="F15" s="85"/>
      <c r="G15" s="61"/>
      <c r="H15" s="13"/>
      <c r="I15" s="8">
        <v>0.3690393518518518</v>
      </c>
      <c r="J15" s="7">
        <f>20/K14</f>
        <v>8.485562757807896</v>
      </c>
      <c r="K15" s="59"/>
      <c r="L15" s="59"/>
      <c r="M15" s="93"/>
      <c r="N15" s="123"/>
      <c r="O15" s="59"/>
      <c r="P15" s="172"/>
    </row>
    <row r="16" spans="1:16" s="14" customFormat="1" ht="13.5">
      <c r="A16" s="77"/>
      <c r="B16" s="80"/>
      <c r="C16" s="84"/>
      <c r="D16" s="85"/>
      <c r="E16" s="84" t="s">
        <v>213</v>
      </c>
      <c r="F16" s="85"/>
      <c r="G16" s="61" t="s">
        <v>89</v>
      </c>
      <c r="H16" s="13"/>
      <c r="I16" s="10">
        <v>0.3747337962962963</v>
      </c>
      <c r="J16" s="62" t="s">
        <v>231</v>
      </c>
      <c r="K16" s="59"/>
      <c r="L16" s="59"/>
      <c r="M16" s="93"/>
      <c r="N16" s="123"/>
      <c r="O16" s="59"/>
      <c r="P16" s="172"/>
    </row>
    <row r="17" spans="1:16" s="14" customFormat="1" ht="14.25" thickBot="1">
      <c r="A17" s="78"/>
      <c r="B17" s="81"/>
      <c r="C17" s="64" t="s">
        <v>214</v>
      </c>
      <c r="D17" s="65"/>
      <c r="E17" s="38" t="s">
        <v>40</v>
      </c>
      <c r="F17" s="39">
        <v>1997</v>
      </c>
      <c r="G17" s="57"/>
      <c r="H17" s="13"/>
      <c r="I17" s="2">
        <f>I16-I15</f>
        <v>0.005694444444444446</v>
      </c>
      <c r="J17" s="63"/>
      <c r="K17" s="60"/>
      <c r="L17" s="60"/>
      <c r="M17" s="94"/>
      <c r="N17" s="124"/>
      <c r="O17" s="60"/>
      <c r="P17" s="173"/>
    </row>
    <row r="18" spans="1:16" s="14" customFormat="1" ht="13.5">
      <c r="A18" s="76">
        <v>1</v>
      </c>
      <c r="B18" s="79">
        <v>113</v>
      </c>
      <c r="C18" s="167" t="s">
        <v>92</v>
      </c>
      <c r="D18" s="168"/>
      <c r="E18" s="154"/>
      <c r="F18" s="155"/>
      <c r="G18" s="88" t="s">
        <v>88</v>
      </c>
      <c r="H18" s="58" t="e">
        <f>#REF!/"01:00:00"</f>
        <v>#REF!</v>
      </c>
      <c r="I18" s="5">
        <v>0.2708333333333333</v>
      </c>
      <c r="J18" s="4">
        <f>I19-I18</f>
        <v>0.09817129629629634</v>
      </c>
      <c r="K18" s="58">
        <f>J18/"01:00:00"</f>
        <v>2.356111111111112</v>
      </c>
      <c r="L18" s="58" t="e">
        <f>#REF!/"01:00:00"</f>
        <v>#REF!</v>
      </c>
      <c r="M18" s="121">
        <f>J18</f>
        <v>0.09817129629629634</v>
      </c>
      <c r="N18" s="122">
        <f>20/O18</f>
        <v>8.488564017920298</v>
      </c>
      <c r="O18" s="58">
        <f>M18/"01:00:00"</f>
        <v>2.356111111111112</v>
      </c>
      <c r="P18" s="171" t="s">
        <v>233</v>
      </c>
    </row>
    <row r="19" spans="1:16" s="14" customFormat="1" ht="13.5">
      <c r="A19" s="77"/>
      <c r="B19" s="80"/>
      <c r="C19" s="84"/>
      <c r="D19" s="85"/>
      <c r="E19" s="84" t="s">
        <v>215</v>
      </c>
      <c r="F19" s="85"/>
      <c r="G19" s="61"/>
      <c r="H19" s="59"/>
      <c r="I19" s="8">
        <v>0.36900462962962965</v>
      </c>
      <c r="J19" s="7">
        <f>20/K18</f>
        <v>8.488564017920298</v>
      </c>
      <c r="K19" s="59"/>
      <c r="L19" s="59"/>
      <c r="M19" s="93"/>
      <c r="N19" s="123"/>
      <c r="O19" s="59"/>
      <c r="P19" s="172"/>
    </row>
    <row r="20" spans="1:16" s="14" customFormat="1" ht="13.5">
      <c r="A20" s="77"/>
      <c r="B20" s="80"/>
      <c r="C20" s="84"/>
      <c r="D20" s="85"/>
      <c r="E20" s="84" t="s">
        <v>108</v>
      </c>
      <c r="F20" s="85"/>
      <c r="G20" s="61" t="s">
        <v>89</v>
      </c>
      <c r="H20" s="59"/>
      <c r="I20" s="10">
        <v>0.37484953703703705</v>
      </c>
      <c r="J20" s="62" t="s">
        <v>232</v>
      </c>
      <c r="K20" s="59"/>
      <c r="L20" s="59"/>
      <c r="M20" s="93"/>
      <c r="N20" s="123"/>
      <c r="O20" s="59"/>
      <c r="P20" s="172"/>
    </row>
    <row r="21" spans="1:16" s="14" customFormat="1" ht="14.25" thickBot="1">
      <c r="A21" s="78"/>
      <c r="B21" s="81"/>
      <c r="C21" s="64" t="s">
        <v>93</v>
      </c>
      <c r="D21" s="65"/>
      <c r="E21" s="38" t="s">
        <v>40</v>
      </c>
      <c r="F21" s="39">
        <v>1993</v>
      </c>
      <c r="G21" s="57"/>
      <c r="H21" s="60"/>
      <c r="I21" s="2">
        <f>I20-I19</f>
        <v>0.005844907407407396</v>
      </c>
      <c r="J21" s="63"/>
      <c r="K21" s="60"/>
      <c r="L21" s="60"/>
      <c r="M21" s="94"/>
      <c r="N21" s="124"/>
      <c r="O21" s="60"/>
      <c r="P21" s="173"/>
    </row>
    <row r="22" spans="1:16" ht="13.5">
      <c r="A22" s="66" t="s">
        <v>140</v>
      </c>
      <c r="B22" s="67"/>
      <c r="C22" s="67"/>
      <c r="D22" s="67"/>
      <c r="E22" s="67"/>
      <c r="F22" s="67"/>
      <c r="G22" s="68"/>
      <c r="I22" s="5">
        <v>0.2708333333333333</v>
      </c>
      <c r="J22" s="4">
        <f>I23-I22</f>
        <v>0.125</v>
      </c>
      <c r="K22" s="58">
        <f>J22/"01:00:00"</f>
        <v>3</v>
      </c>
      <c r="L22" s="58" t="e">
        <f>#REF!/"01:00:00"</f>
        <v>#REF!</v>
      </c>
      <c r="M22" s="121">
        <f>J22</f>
        <v>0.125</v>
      </c>
      <c r="N22" s="122">
        <f>20/O22</f>
        <v>6.666666666666667</v>
      </c>
      <c r="O22" s="125">
        <f>M22/"01:00:00"</f>
        <v>3</v>
      </c>
      <c r="P22" s="35"/>
    </row>
    <row r="23" spans="1:16" ht="13.5">
      <c r="A23" s="69"/>
      <c r="B23" s="70"/>
      <c r="C23" s="70"/>
      <c r="D23" s="70"/>
      <c r="E23" s="70"/>
      <c r="F23" s="70"/>
      <c r="G23" s="71"/>
      <c r="I23" s="49">
        <v>0.3958333333333333</v>
      </c>
      <c r="J23" s="7">
        <f>20/K22</f>
        <v>6.666666666666667</v>
      </c>
      <c r="K23" s="59"/>
      <c r="L23" s="59"/>
      <c r="M23" s="93"/>
      <c r="N23" s="123"/>
      <c r="O23" s="126"/>
      <c r="P23" s="35"/>
    </row>
    <row r="24" spans="1:16" ht="13.5">
      <c r="A24" s="69"/>
      <c r="B24" s="70"/>
      <c r="C24" s="70"/>
      <c r="D24" s="70"/>
      <c r="E24" s="70"/>
      <c r="F24" s="70"/>
      <c r="G24" s="71"/>
      <c r="I24" s="10">
        <v>0.4166666666666667</v>
      </c>
      <c r="J24" s="62"/>
      <c r="K24" s="59"/>
      <c r="L24" s="59"/>
      <c r="M24" s="93"/>
      <c r="N24" s="123"/>
      <c r="O24" s="126"/>
      <c r="P24" s="35"/>
    </row>
    <row r="25" spans="1:16" ht="14.25" thickBot="1">
      <c r="A25" s="72"/>
      <c r="B25" s="73"/>
      <c r="C25" s="73"/>
      <c r="D25" s="73"/>
      <c r="E25" s="73"/>
      <c r="F25" s="73"/>
      <c r="G25" s="74"/>
      <c r="I25" s="2">
        <f>I24-I23</f>
        <v>0.02083333333333337</v>
      </c>
      <c r="J25" s="63"/>
      <c r="K25" s="60"/>
      <c r="L25" s="60"/>
      <c r="M25" s="94"/>
      <c r="N25" s="124"/>
      <c r="O25" s="127"/>
      <c r="P25" s="35"/>
    </row>
    <row r="26" spans="1:16" ht="13.5">
      <c r="A26" s="66" t="s">
        <v>142</v>
      </c>
      <c r="B26" s="67"/>
      <c r="C26" s="67"/>
      <c r="D26" s="67"/>
      <c r="E26" s="67"/>
      <c r="F26" s="67"/>
      <c r="G26" s="68"/>
      <c r="I26" s="5">
        <v>0.2708333333333333</v>
      </c>
      <c r="J26" s="4">
        <f>I27-I26</f>
        <v>0.08333333333333337</v>
      </c>
      <c r="K26" s="58">
        <f>J26/"01:00:00"</f>
        <v>2.000000000000001</v>
      </c>
      <c r="L26" s="58" t="e">
        <f>#REF!/"01:00:00"</f>
        <v>#REF!</v>
      </c>
      <c r="M26" s="121">
        <f>J26</f>
        <v>0.08333333333333337</v>
      </c>
      <c r="N26" s="122">
        <f>20/O26</f>
        <v>9.999999999999996</v>
      </c>
      <c r="O26" s="125">
        <f>M26/"01:00:00"</f>
        <v>2.000000000000001</v>
      </c>
      <c r="P26" s="35"/>
    </row>
    <row r="27" spans="1:16" ht="13.5">
      <c r="A27" s="69"/>
      <c r="B27" s="70"/>
      <c r="C27" s="70"/>
      <c r="D27" s="70"/>
      <c r="E27" s="70"/>
      <c r="F27" s="70"/>
      <c r="G27" s="71"/>
      <c r="I27" s="8">
        <v>0.3541666666666667</v>
      </c>
      <c r="J27" s="7">
        <f>20/K26</f>
        <v>9.999999999999996</v>
      </c>
      <c r="K27" s="59"/>
      <c r="L27" s="59"/>
      <c r="M27" s="93"/>
      <c r="N27" s="123"/>
      <c r="O27" s="126"/>
      <c r="P27" s="35"/>
    </row>
    <row r="28" spans="1:16" ht="13.5">
      <c r="A28" s="69"/>
      <c r="B28" s="70"/>
      <c r="C28" s="70"/>
      <c r="D28" s="70"/>
      <c r="E28" s="70"/>
      <c r="F28" s="70"/>
      <c r="G28" s="71"/>
      <c r="I28" s="10">
        <v>0.375</v>
      </c>
      <c r="J28" s="62"/>
      <c r="K28" s="59"/>
      <c r="L28" s="59"/>
      <c r="M28" s="93"/>
      <c r="N28" s="123"/>
      <c r="O28" s="126"/>
      <c r="P28" s="35"/>
    </row>
    <row r="29" spans="1:16" ht="14.25" thickBot="1">
      <c r="A29" s="72"/>
      <c r="B29" s="73"/>
      <c r="C29" s="73"/>
      <c r="D29" s="73"/>
      <c r="E29" s="73"/>
      <c r="F29" s="73"/>
      <c r="G29" s="74"/>
      <c r="I29" s="2">
        <f>I28-I27</f>
        <v>0.020833333333333315</v>
      </c>
      <c r="J29" s="63"/>
      <c r="K29" s="60"/>
      <c r="L29" s="60"/>
      <c r="M29" s="94"/>
      <c r="N29" s="124"/>
      <c r="O29" s="127"/>
      <c r="P29" s="35"/>
    </row>
  </sheetData>
  <mergeCells count="81">
    <mergeCell ref="E16:F16"/>
    <mergeCell ref="G16:G17"/>
    <mergeCell ref="C17:D17"/>
    <mergeCell ref="C18:D20"/>
    <mergeCell ref="G18:G19"/>
    <mergeCell ref="O14:O17"/>
    <mergeCell ref="P14:P17"/>
    <mergeCell ref="J16:J17"/>
    <mergeCell ref="A14:A17"/>
    <mergeCell ref="B14:B17"/>
    <mergeCell ref="C14:D14"/>
    <mergeCell ref="E14:F14"/>
    <mergeCell ref="G14:G15"/>
    <mergeCell ref="C15:D16"/>
    <mergeCell ref="E15:F15"/>
    <mergeCell ref="K14:K17"/>
    <mergeCell ref="L14:L17"/>
    <mergeCell ref="M14:M17"/>
    <mergeCell ref="N14:N17"/>
    <mergeCell ref="A1:E2"/>
    <mergeCell ref="F2:J2"/>
    <mergeCell ref="A3:P3"/>
    <mergeCell ref="N4:P4"/>
    <mergeCell ref="A5:A9"/>
    <mergeCell ref="B5:B9"/>
    <mergeCell ref="C5:D8"/>
    <mergeCell ref="E5:F8"/>
    <mergeCell ref="P5:P9"/>
    <mergeCell ref="J8:J9"/>
    <mergeCell ref="C9:D9"/>
    <mergeCell ref="E9:F9"/>
    <mergeCell ref="G5:G8"/>
    <mergeCell ref="I5:J5"/>
    <mergeCell ref="M5:M9"/>
    <mergeCell ref="N5:N9"/>
    <mergeCell ref="K10:K13"/>
    <mergeCell ref="L10:L13"/>
    <mergeCell ref="M10:M13"/>
    <mergeCell ref="A10:A13"/>
    <mergeCell ref="B10:B13"/>
    <mergeCell ref="C10:D10"/>
    <mergeCell ref="E10:F10"/>
    <mergeCell ref="N10:N13"/>
    <mergeCell ref="O10:O13"/>
    <mergeCell ref="P10:P13"/>
    <mergeCell ref="C11:D12"/>
    <mergeCell ref="E11:F11"/>
    <mergeCell ref="E12:F12"/>
    <mergeCell ref="G12:G13"/>
    <mergeCell ref="J12:J13"/>
    <mergeCell ref="C13:D13"/>
    <mergeCell ref="G10:G11"/>
    <mergeCell ref="A18:A21"/>
    <mergeCell ref="B18:B21"/>
    <mergeCell ref="E18:F18"/>
    <mergeCell ref="E19:F19"/>
    <mergeCell ref="E20:F20"/>
    <mergeCell ref="C21:D21"/>
    <mergeCell ref="H18:H21"/>
    <mergeCell ref="K18:K21"/>
    <mergeCell ref="L18:L21"/>
    <mergeCell ref="G20:G21"/>
    <mergeCell ref="J20:J21"/>
    <mergeCell ref="M18:M21"/>
    <mergeCell ref="N18:N21"/>
    <mergeCell ref="O18:O21"/>
    <mergeCell ref="P18:P21"/>
    <mergeCell ref="A22:G25"/>
    <mergeCell ref="K22:K25"/>
    <mergeCell ref="L22:L25"/>
    <mergeCell ref="M22:M25"/>
    <mergeCell ref="N22:N25"/>
    <mergeCell ref="O22:O25"/>
    <mergeCell ref="J24:J25"/>
    <mergeCell ref="A26:G29"/>
    <mergeCell ref="K26:K29"/>
    <mergeCell ref="L26:L29"/>
    <mergeCell ref="M26:M29"/>
    <mergeCell ref="N26:N29"/>
    <mergeCell ref="O26:O29"/>
    <mergeCell ref="J28:J29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484</dc:creator>
  <cp:keywords/>
  <dc:description/>
  <cp:lastModifiedBy>宝島社</cp:lastModifiedBy>
  <cp:lastPrinted>2013-03-23T10:16:47Z</cp:lastPrinted>
  <dcterms:created xsi:type="dcterms:W3CDTF">2007-07-24T02:59:00Z</dcterms:created>
  <dcterms:modified xsi:type="dcterms:W3CDTF">2013-03-26T23:27:45Z</dcterms:modified>
  <cp:category/>
  <cp:version/>
  <cp:contentType/>
  <cp:contentStatus/>
</cp:coreProperties>
</file>