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98" activeTab="0"/>
  </bookViews>
  <sheets>
    <sheet name="120km'FEI)" sheetId="1" r:id="rId1"/>
    <sheet name="80km(FEI) " sheetId="2" r:id="rId2"/>
    <sheet name="80km(JEF) " sheetId="3" r:id="rId3"/>
    <sheet name="60km" sheetId="4" r:id="rId4"/>
    <sheet name="40km" sheetId="5" r:id="rId5"/>
  </sheets>
  <definedNames>
    <definedName name="_xlnm.Print_Area" localSheetId="0">'120km''FEI)'!$A$1:$AC$37</definedName>
    <definedName name="_xlnm.Print_Area" localSheetId="2">'80km(JEF) '!$A$1:$Y$58</definedName>
  </definedNames>
  <calcPr fullCalcOnLoad="1"/>
</workbook>
</file>

<file path=xl/sharedStrings.xml><?xml version="1.0" encoding="utf-8"?>
<sst xmlns="http://schemas.openxmlformats.org/spreadsheetml/2006/main" count="437" uniqueCount="259">
  <si>
    <t>出番</t>
  </si>
  <si>
    <t>選手名</t>
  </si>
  <si>
    <t>馬名</t>
  </si>
  <si>
    <t>所属</t>
  </si>
  <si>
    <t>FEI公認種目</t>
  </si>
  <si>
    <t>ゼッケン馬No</t>
  </si>
  <si>
    <t>FEI No</t>
  </si>
  <si>
    <t>Rider</t>
  </si>
  <si>
    <t>Horse</t>
  </si>
  <si>
    <t>Rider</t>
  </si>
  <si>
    <t>Horse</t>
  </si>
  <si>
    <t>Start T</t>
  </si>
  <si>
    <t>Arrival T</t>
  </si>
  <si>
    <t>In T</t>
  </si>
  <si>
    <t>Recovery T</t>
  </si>
  <si>
    <t>Ride T</t>
  </si>
  <si>
    <t>Speed</t>
  </si>
  <si>
    <t>Puls</t>
  </si>
  <si>
    <t>２Leg２０ｋｍ</t>
  </si>
  <si>
    <t>Out T</t>
  </si>
  <si>
    <t>Finish T</t>
  </si>
  <si>
    <t>Total</t>
  </si>
  <si>
    <t>Time</t>
  </si>
  <si>
    <t>Average</t>
  </si>
  <si>
    <t>KM/HR</t>
  </si>
  <si>
    <t>Rank</t>
  </si>
  <si>
    <t>Club</t>
  </si>
  <si>
    <t>１Leg２０ｋｍ</t>
  </si>
  <si>
    <t>JEF公認種目</t>
  </si>
  <si>
    <t>８０ｋｍ競技</t>
  </si>
  <si>
    <t>６０ｋｍトレーニングライド</t>
  </si>
  <si>
    <t>４０ｋｍトレーニングライド</t>
  </si>
  <si>
    <t>MOMOHANAHIME</t>
  </si>
  <si>
    <t>百花姫</t>
  </si>
  <si>
    <t>ｱﾗﾋﾞｱﾝHR</t>
  </si>
  <si>
    <t>七野　友子</t>
  </si>
  <si>
    <t>Arabian HR</t>
  </si>
  <si>
    <t>Shichino Tomoko</t>
  </si>
  <si>
    <t>Gelding</t>
  </si>
  <si>
    <t>山﨑　三季代</t>
  </si>
  <si>
    <t>Arabian HR</t>
  </si>
  <si>
    <t>Yamazaki Mikiyo</t>
  </si>
  <si>
    <t>Mare</t>
  </si>
  <si>
    <t>FEI No</t>
  </si>
  <si>
    <t>Start T</t>
  </si>
  <si>
    <t>Ride T</t>
  </si>
  <si>
    <t>Out T</t>
  </si>
  <si>
    <t>Arrival T</t>
  </si>
  <si>
    <t>Speed</t>
  </si>
  <si>
    <t>In T</t>
  </si>
  <si>
    <t>Puls</t>
  </si>
  <si>
    <t>Time</t>
  </si>
  <si>
    <t>KM/HR</t>
  </si>
  <si>
    <t>Rider</t>
  </si>
  <si>
    <t>Horse</t>
  </si>
  <si>
    <t>Club</t>
  </si>
  <si>
    <t>Recovery T</t>
  </si>
  <si>
    <t>ｱﾗﾋﾞｱﾝHR</t>
  </si>
  <si>
    <t>平均時速１０km/h(参考)</t>
  </si>
  <si>
    <t>ゾルタン</t>
  </si>
  <si>
    <t>ZOLTAAN</t>
  </si>
  <si>
    <t>１Leg２８ｋｍ</t>
  </si>
  <si>
    <t>２Leg２８ｋｍ</t>
  </si>
  <si>
    <t>１Leg２８ｋｍ</t>
  </si>
  <si>
    <t>Nakayama Ichiro</t>
  </si>
  <si>
    <t>２Leg２０ｋｍ</t>
  </si>
  <si>
    <t>３Leg１２ｋｍ</t>
  </si>
  <si>
    <t>平均時速１０．９km/h、制限時間５時間３０分：ノービス最速タイム(参考)</t>
  </si>
  <si>
    <t>３Leg２４ｋｍ</t>
  </si>
  <si>
    <t>小森　洋子</t>
  </si>
  <si>
    <t>アズ</t>
  </si>
  <si>
    <t>AZTRAL ATTRAKSHON</t>
  </si>
  <si>
    <t>Komori Yoko</t>
  </si>
  <si>
    <t>塩原　泰三</t>
  </si>
  <si>
    <t>ｱﾗﾋﾞｱﾝHR</t>
  </si>
  <si>
    <t>中山　美由紀</t>
  </si>
  <si>
    <t>コリン</t>
  </si>
  <si>
    <t>Arabian HR</t>
  </si>
  <si>
    <t>Nakayama Miyuki</t>
  </si>
  <si>
    <t>Mare</t>
  </si>
  <si>
    <t>平均時速8.6km/h、制限時間７時間：最低タイム(参考)</t>
  </si>
  <si>
    <t>Arabian HR</t>
  </si>
  <si>
    <t>Mare</t>
  </si>
  <si>
    <t>平均時速８km/h、制限時間５時間：最低タイム(参考)</t>
  </si>
  <si>
    <t>平均時速１３．３km/h、制限時間３時間：最速タイム(参考)</t>
  </si>
  <si>
    <t>ＣＥＩ２☆１２０ｋｍ競技</t>
  </si>
  <si>
    <t>Finish T</t>
  </si>
  <si>
    <t>谷　邦彦</t>
  </si>
  <si>
    <t>勝太郎</t>
  </si>
  <si>
    <t>佐々木　保</t>
  </si>
  <si>
    <t>バンディット</t>
  </si>
  <si>
    <t>JESTA BANDETTOBEY</t>
  </si>
  <si>
    <t>Sasaki Tamotsu</t>
  </si>
  <si>
    <t>USA10635</t>
  </si>
  <si>
    <t>JPN00252</t>
  </si>
  <si>
    <t>ファウスト</t>
  </si>
  <si>
    <t>FAUSTO BL</t>
  </si>
  <si>
    <t>USA112200</t>
  </si>
  <si>
    <t>中山　伊知郎</t>
  </si>
  <si>
    <t>ギィタップ</t>
  </si>
  <si>
    <t>DAMEON PJ</t>
  </si>
  <si>
    <t>Arabian HR</t>
  </si>
  <si>
    <t>Gelding</t>
  </si>
  <si>
    <t>102UM46</t>
  </si>
  <si>
    <t>ｱﾗﾋﾞｱﾝHR</t>
  </si>
  <si>
    <t>Gelding</t>
  </si>
  <si>
    <t>JPN40036</t>
  </si>
  <si>
    <t>ﾈｲﾃｨﾌﾞV</t>
  </si>
  <si>
    <t>制限時間：１０時間（１９：５５）</t>
  </si>
  <si>
    <t>平均時速１２km/h(参考)</t>
  </si>
  <si>
    <t>Cut Off Time</t>
  </si>
  <si>
    <t>審判長：テレサ･クロス</t>
  </si>
  <si>
    <t>審判長：テレサ･クロス</t>
  </si>
  <si>
    <t>制限時間：８時間（１６：３０）</t>
  </si>
  <si>
    <t>２０１２年１２月１４日(金)～１２月１５日(土)   伊豆パノラマ･ライド　＆　スター･システム・チャレンジ・カップ CEI</t>
  </si>
  <si>
    <t>２０１２年１２月１４日(金)～１２月１５日(土)   伊豆パノラマ･ライド　＆　スター･システム・チャレンジ・カップ CEI</t>
  </si>
  <si>
    <t>２０１２年１２月１４日(金)～１２月１５日(土)   伊豆パノラマ･ライド　＆　スター･システム・チャレンジ・カップ CEI</t>
  </si>
  <si>
    <t>制限時間：7時間（１５：４５）　　ノービス　5時間３０分～7時間（１４：１５～１５：４５）</t>
  </si>
  <si>
    <t>103UE14</t>
  </si>
  <si>
    <t>津別HT</t>
  </si>
  <si>
    <t>廣橋　敏章</t>
  </si>
  <si>
    <t>ラッキー</t>
  </si>
  <si>
    <t>Lucky</t>
  </si>
  <si>
    <t>TsubetuHT</t>
  </si>
  <si>
    <t>Hirohashi Toshiaki</t>
  </si>
  <si>
    <t>Mare</t>
  </si>
  <si>
    <t>吉田　康紀</t>
  </si>
  <si>
    <t>アイディール</t>
  </si>
  <si>
    <t>Rushcreek Ideal</t>
  </si>
  <si>
    <t>Arabian HR</t>
  </si>
  <si>
    <t>Yoshida Yasunori</t>
  </si>
  <si>
    <t>Gelding</t>
  </si>
  <si>
    <t>ｱﾗﾋﾞｱﾝHR</t>
  </si>
  <si>
    <t>渡辺　三賀美</t>
  </si>
  <si>
    <t>Watanabe Sagami</t>
  </si>
  <si>
    <t>サニーF</t>
  </si>
  <si>
    <t>北村　さとみ</t>
  </si>
  <si>
    <t>かすみ姫</t>
  </si>
  <si>
    <t>KASUMIHIME</t>
  </si>
  <si>
    <t>SunnyF</t>
  </si>
  <si>
    <t>Kitamura Satomi</t>
  </si>
  <si>
    <t>吉川　英司</t>
  </si>
  <si>
    <t>咲亜紗</t>
  </si>
  <si>
    <t>SASHA</t>
  </si>
  <si>
    <t>SunnyF</t>
  </si>
  <si>
    <t>Yoshikawa Eiji</t>
  </si>
  <si>
    <t>Mare</t>
  </si>
  <si>
    <t>八王子RC</t>
  </si>
  <si>
    <t>三木　敬裕</t>
  </si>
  <si>
    <t>ルーシー　M</t>
  </si>
  <si>
    <t>LUCY　M</t>
  </si>
  <si>
    <t>Hachioji RC</t>
  </si>
  <si>
    <t>Miki Takahiro</t>
  </si>
  <si>
    <t>ｶﾅﾃﾞｨｱﾝCY</t>
  </si>
  <si>
    <t>山田　淳江</t>
  </si>
  <si>
    <t>クロゴマ</t>
  </si>
  <si>
    <t>KUROGOMA</t>
  </si>
  <si>
    <t>Canadian CY</t>
  </si>
  <si>
    <t>Yamada Atsue</t>
  </si>
  <si>
    <t>ﾌﾘｰﾀﾞﾑRC</t>
  </si>
  <si>
    <t>関口　知子</t>
  </si>
  <si>
    <t>フリーダム・ダッシャー</t>
  </si>
  <si>
    <t>FREEDOM DASHA</t>
  </si>
  <si>
    <t>Freedom RC</t>
  </si>
  <si>
    <t>Sekiguchi Tomoko</t>
  </si>
  <si>
    <t>Mare</t>
  </si>
  <si>
    <t>ﾌﾘｰﾀﾞﾑRC</t>
  </si>
  <si>
    <t>田中　雅文</t>
  </si>
  <si>
    <t>フリーダム・ダイバー</t>
  </si>
  <si>
    <t>FREEDOM DIVER</t>
  </si>
  <si>
    <t>Freedom RC</t>
  </si>
  <si>
    <t>Tanaka Masafumi</t>
  </si>
  <si>
    <t>Gelding</t>
  </si>
  <si>
    <t>ﾌﾘｰﾀﾞﾑRC</t>
  </si>
  <si>
    <t>塚本　真由美</t>
  </si>
  <si>
    <t>フリーダム･ザーラ</t>
  </si>
  <si>
    <t>Freedom Zaarla</t>
  </si>
  <si>
    <t>Tsukamoto Mayumi</t>
  </si>
  <si>
    <t>審判長：細野　利昭</t>
  </si>
  <si>
    <t>ゲンジ</t>
  </si>
  <si>
    <t>GENJI</t>
  </si>
  <si>
    <t>Arabian HR</t>
  </si>
  <si>
    <t>Shiohara Taizo</t>
  </si>
  <si>
    <t>Gelding</t>
  </si>
  <si>
    <t>ムーン</t>
  </si>
  <si>
    <t>MOON</t>
  </si>
  <si>
    <t>元吉　真弓</t>
  </si>
  <si>
    <t>KORIN</t>
  </si>
  <si>
    <t>Motoyoshi Mayumi</t>
  </si>
  <si>
    <t>ｶﾅﾃﾞｨｱﾝCY</t>
  </si>
  <si>
    <t>山田　満</t>
  </si>
  <si>
    <t>パコⅠ</t>
  </si>
  <si>
    <t>PACO ONE</t>
  </si>
  <si>
    <t>Canadian CY</t>
  </si>
  <si>
    <t>Yamada Mitsuru</t>
  </si>
  <si>
    <t>杉山　純子</t>
  </si>
  <si>
    <t>ｱﾗﾋﾞｱﾝHR</t>
  </si>
  <si>
    <t>姫桜</t>
  </si>
  <si>
    <t>HIMEZAKURA</t>
  </si>
  <si>
    <t>Arabian HR</t>
  </si>
  <si>
    <t>Sugiyama Junko</t>
  </si>
  <si>
    <t>Mare</t>
  </si>
  <si>
    <t>三木　実穂</t>
  </si>
  <si>
    <t>ロングスコーピオ</t>
  </si>
  <si>
    <t>ＬＯＮＧ　ＳＣＯＲＰＩＯ</t>
  </si>
  <si>
    <t>Hachioji RC</t>
  </si>
  <si>
    <t>Miki Miho</t>
  </si>
  <si>
    <t>Gelding</t>
  </si>
  <si>
    <t>山川　恵理香</t>
  </si>
  <si>
    <t>ブレーブキッド</t>
  </si>
  <si>
    <t>BRAVE KID</t>
  </si>
  <si>
    <t>Yamakawa Erika</t>
  </si>
  <si>
    <t>制限時間：３時間～５時間（１１：１０～１３：１０)</t>
  </si>
  <si>
    <t>完走</t>
  </si>
  <si>
    <t>完走率：100％</t>
  </si>
  <si>
    <t>完走</t>
  </si>
  <si>
    <t>完走率：91％</t>
  </si>
  <si>
    <t>制限時間：９時間（１７：３０）</t>
  </si>
  <si>
    <t>FEI No</t>
  </si>
  <si>
    <t>１Leg２８ｋｍ</t>
  </si>
  <si>
    <t>２Leg２８ｋｍ</t>
  </si>
  <si>
    <t>３Leg２４ｋｍ</t>
  </si>
  <si>
    <t>Total</t>
  </si>
  <si>
    <t>Average</t>
  </si>
  <si>
    <t>Rank</t>
  </si>
  <si>
    <t>ｱﾗﾋﾞｱﾝHR</t>
  </si>
  <si>
    <t>秋山　都</t>
  </si>
  <si>
    <t>ティッカーテープ</t>
  </si>
  <si>
    <t>TYCKER TAPE</t>
  </si>
  <si>
    <t>Arabian HR</t>
  </si>
  <si>
    <t>Akiyama Miyako</t>
  </si>
  <si>
    <t>Gelding</t>
  </si>
  <si>
    <t>柳　順一</t>
  </si>
  <si>
    <t>若葉</t>
  </si>
  <si>
    <t>WAKABA</t>
  </si>
  <si>
    <t>Yanagi Junichi</t>
  </si>
  <si>
    <t>Cut Off Time</t>
  </si>
  <si>
    <t>跛行失権</t>
  </si>
  <si>
    <t>跛行失権</t>
  </si>
  <si>
    <t>FEI No</t>
  </si>
  <si>
    <t>１Leg　２５．５ｋｍ</t>
  </si>
  <si>
    <t>２Leg　２４ｋｍ</t>
  </si>
  <si>
    <t>３Leg　２５．５ｋｍ</t>
  </si>
  <si>
    <t>４Leg　２４ｋｍ</t>
  </si>
  <si>
    <t>５Leg　２１ｋｍ</t>
  </si>
  <si>
    <t>Total</t>
  </si>
  <si>
    <t>Average</t>
  </si>
  <si>
    <t>Rank</t>
  </si>
  <si>
    <t>JPN40026</t>
  </si>
  <si>
    <t>跛行失権</t>
  </si>
  <si>
    <t>KATSUTARO</t>
  </si>
  <si>
    <t>Native V</t>
  </si>
  <si>
    <t>Tani Kunihiko</t>
  </si>
  <si>
    <t>Gelding</t>
  </si>
  <si>
    <t>Cut Off Time</t>
  </si>
  <si>
    <t>完走率:100％</t>
  </si>
  <si>
    <t>完走率：50％</t>
  </si>
  <si>
    <t>1 BC</t>
  </si>
  <si>
    <t>3 BC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</si>
</sst>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F400]h:mm:ss\ AM/PM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2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26" xfId="0" applyFill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30" xfId="0" applyFill="1" applyBorder="1" applyAlignment="1">
      <alignment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21" fontId="0" fillId="0" borderId="14" xfId="0" applyNumberFormat="1" applyFont="1" applyFill="1" applyBorder="1" applyAlignment="1">
      <alignment horizontal="right" vertical="center" shrinkToFit="1"/>
    </xf>
    <xf numFmtId="21" fontId="0" fillId="0" borderId="16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wrapText="1" shrinkToFit="1"/>
    </xf>
    <xf numFmtId="21" fontId="5" fillId="17" borderId="16" xfId="0" applyNumberFormat="1" applyFont="1" applyFill="1" applyBorder="1" applyAlignment="1">
      <alignment horizontal="right" vertical="center" shrinkToFit="1"/>
    </xf>
    <xf numFmtId="21" fontId="5" fillId="17" borderId="14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21" fontId="0" fillId="0" borderId="0" xfId="0" applyNumberFormat="1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46" fontId="0" fillId="0" borderId="0" xfId="0" applyNumberFormat="1" applyFill="1" applyBorder="1" applyAlignment="1">
      <alignment vertical="center" shrinkToFit="1"/>
    </xf>
    <xf numFmtId="177" fontId="0" fillId="0" borderId="0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21" fontId="0" fillId="0" borderId="0" xfId="0" applyNumberFormat="1" applyFill="1" applyBorder="1" applyAlignment="1">
      <alignment horizontal="right" vertical="center" shrinkToFit="1"/>
    </xf>
    <xf numFmtId="21" fontId="0" fillId="0" borderId="0" xfId="0" applyNumberFormat="1" applyFont="1" applyFill="1" applyBorder="1" applyAlignment="1">
      <alignment horizontal="right" vertical="center" shrinkToFit="1"/>
    </xf>
    <xf numFmtId="0" fontId="0" fillId="0" borderId="31" xfId="0" applyFill="1" applyBorder="1" applyAlignment="1">
      <alignment horizontal="center" vertical="center" shrinkToFit="1"/>
    </xf>
    <xf numFmtId="46" fontId="0" fillId="0" borderId="32" xfId="0" applyNumberFormat="1" applyFill="1" applyBorder="1" applyAlignment="1">
      <alignment horizontal="center" vertical="center" shrinkToFit="1"/>
    </xf>
    <xf numFmtId="0" fontId="0" fillId="0" borderId="33" xfId="0" applyNumberFormat="1" applyFill="1" applyBorder="1" applyAlignment="1">
      <alignment horizontal="center" vertical="center" shrinkToFit="1"/>
    </xf>
    <xf numFmtId="0" fontId="0" fillId="0" borderId="23" xfId="0" applyNumberFormat="1" applyFill="1" applyBorder="1" applyAlignment="1">
      <alignment horizontal="center" vertical="center" shrinkToFit="1"/>
    </xf>
    <xf numFmtId="46" fontId="0" fillId="0" borderId="0" xfId="0" applyNumberForma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21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6" fontId="0" fillId="0" borderId="30" xfId="0" applyNumberFormat="1" applyFill="1" applyBorder="1" applyAlignment="1">
      <alignment horizontal="center" vertical="center" shrinkToFit="1"/>
    </xf>
    <xf numFmtId="46" fontId="0" fillId="0" borderId="38" xfId="0" applyNumberForma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wrapText="1" shrinkToFit="1"/>
    </xf>
    <xf numFmtId="0" fontId="0" fillId="0" borderId="38" xfId="0" applyFill="1" applyBorder="1" applyAlignment="1">
      <alignment horizontal="center" vertical="center" wrapText="1" shrinkToFit="1"/>
    </xf>
    <xf numFmtId="0" fontId="0" fillId="0" borderId="32" xfId="0" applyFill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6" fontId="0" fillId="0" borderId="31" xfId="0" applyNumberFormat="1" applyFill="1" applyBorder="1" applyAlignment="1">
      <alignment horizontal="center" vertical="center" shrinkToFit="1"/>
    </xf>
    <xf numFmtId="46" fontId="0" fillId="0" borderId="41" xfId="0" applyNumberFormat="1" applyFill="1" applyBorder="1" applyAlignment="1">
      <alignment horizontal="center" vertical="center" shrinkToFit="1"/>
    </xf>
    <xf numFmtId="46" fontId="0" fillId="0" borderId="43" xfId="0" applyNumberFormat="1" applyFill="1" applyBorder="1" applyAlignment="1">
      <alignment horizontal="center" vertical="center" shrinkToFit="1"/>
    </xf>
    <xf numFmtId="21" fontId="0" fillId="0" borderId="46" xfId="0" applyNumberFormat="1" applyFill="1" applyBorder="1" applyAlignment="1">
      <alignment horizontal="center" vertical="center" shrinkToFit="1"/>
    </xf>
    <xf numFmtId="21" fontId="0" fillId="0" borderId="47" xfId="0" applyNumberFormat="1" applyFill="1" applyBorder="1" applyAlignment="1">
      <alignment horizontal="center" vertical="center" shrinkToFit="1"/>
    </xf>
    <xf numFmtId="21" fontId="0" fillId="0" borderId="48" xfId="0" applyNumberFormat="1" applyFill="1" applyBorder="1" applyAlignment="1">
      <alignment horizontal="center" vertical="center" shrinkToFit="1"/>
    </xf>
    <xf numFmtId="176" fontId="0" fillId="0" borderId="36" xfId="0" applyNumberFormat="1" applyFill="1" applyBorder="1" applyAlignment="1">
      <alignment horizontal="center" vertical="center" shrinkToFit="1"/>
    </xf>
    <xf numFmtId="176" fontId="0" fillId="0" borderId="37" xfId="0" applyNumberFormat="1" applyFill="1" applyBorder="1" applyAlignment="1">
      <alignment horizontal="center" vertical="center" shrinkToFit="1"/>
    </xf>
    <xf numFmtId="176" fontId="0" fillId="0" borderId="23" xfId="0" applyNumberForma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7" fillId="0" borderId="26" xfId="0" applyFont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21" fontId="0" fillId="0" borderId="50" xfId="0" applyNumberFormat="1" applyFont="1" applyFill="1" applyBorder="1" applyAlignment="1">
      <alignment horizontal="center" vertical="center" shrinkToFit="1"/>
    </xf>
    <xf numFmtId="21" fontId="0" fillId="0" borderId="51" xfId="0" applyNumberFormat="1" applyFont="1" applyFill="1" applyBorder="1" applyAlignment="1">
      <alignment horizontal="center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wrapText="1" shrinkToFit="1"/>
    </xf>
    <xf numFmtId="0" fontId="0" fillId="0" borderId="47" xfId="0" applyFill="1" applyBorder="1" applyAlignment="1">
      <alignment horizontal="center" vertical="center" wrapText="1" shrinkToFit="1"/>
    </xf>
    <xf numFmtId="0" fontId="0" fillId="0" borderId="48" xfId="0" applyFill="1" applyBorder="1" applyAlignment="1">
      <alignment horizontal="center" vertical="center" wrapText="1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6" fillId="0" borderId="26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26" xfId="0" applyFont="1" applyBorder="1" applyAlignment="1">
      <alignment vertical="center" shrinkToFit="1"/>
    </xf>
    <xf numFmtId="0" fontId="0" fillId="0" borderId="26" xfId="0" applyFill="1" applyBorder="1" applyAlignment="1">
      <alignment horizontal="right"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38100</xdr:rowOff>
    </xdr:to>
    <xdr:sp>
      <xdr:nvSpPr>
        <xdr:cNvPr id="5" name="WordArt 1"/>
        <xdr:cNvSpPr>
          <a:spLocks/>
        </xdr:cNvSpPr>
      </xdr:nvSpPr>
      <xdr:spPr>
        <a:xfrm>
          <a:off x="104775" y="142875"/>
          <a:ext cx="44291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PageLayoutView="0" workbookViewId="0" topLeftCell="A1">
      <selection activeCell="AB21" sqref="AB21:AB24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9.00390625" style="16" customWidth="1"/>
    <col min="18" max="18" width="8.875" style="13" customWidth="1"/>
    <col min="19" max="19" width="4.125" style="13" hidden="1" customWidth="1"/>
    <col min="20" max="20" width="9.00390625" style="16" customWidth="1"/>
    <col min="21" max="21" width="9.00390625" style="13" customWidth="1"/>
    <col min="22" max="22" width="8.25390625" style="13" hidden="1" customWidth="1"/>
    <col min="23" max="23" width="8.625" style="13" hidden="1" customWidth="1"/>
    <col min="24" max="24" width="3.125" style="13" hidden="1" customWidth="1"/>
    <col min="25" max="25" width="9.00390625" style="16" customWidth="1"/>
    <col min="26" max="26" width="12.625" style="13" customWidth="1"/>
    <col min="27" max="27" width="0.12890625" style="13" hidden="1" customWidth="1"/>
    <col min="28" max="28" width="12.625" style="13" customWidth="1"/>
    <col min="29" max="16384" width="9.00390625" style="13" customWidth="1"/>
  </cols>
  <sheetData>
    <row r="1" spans="1:25" ht="13.5" customHeight="1">
      <c r="A1" s="126" t="s">
        <v>85</v>
      </c>
      <c r="B1" s="126"/>
      <c r="C1" s="126"/>
      <c r="D1" s="126"/>
      <c r="E1" s="126"/>
      <c r="H1" s="13"/>
      <c r="K1" s="13"/>
      <c r="N1" s="13"/>
      <c r="Q1" s="13"/>
      <c r="T1" s="13"/>
      <c r="Y1" s="13"/>
    </row>
    <row r="2" spans="1:21" ht="18.75" customHeight="1">
      <c r="A2" s="126"/>
      <c r="B2" s="126"/>
      <c r="C2" s="126"/>
      <c r="D2" s="126"/>
      <c r="E2" s="126"/>
      <c r="F2" s="127" t="s">
        <v>4</v>
      </c>
      <c r="G2" s="127"/>
      <c r="H2" s="123" t="s">
        <v>108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T2" s="122" t="s">
        <v>256</v>
      </c>
      <c r="U2" s="122"/>
    </row>
    <row r="3" spans="1:28" ht="18.75" customHeight="1" thickBot="1">
      <c r="A3" s="116" t="s">
        <v>114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35"/>
      <c r="V3" s="35"/>
      <c r="W3" s="35"/>
      <c r="X3" s="35"/>
      <c r="Y3" s="35"/>
      <c r="Z3" s="113" t="s">
        <v>111</v>
      </c>
      <c r="AA3" s="113"/>
      <c r="AB3" s="113"/>
    </row>
    <row r="4" spans="1:28" ht="13.5" customHeight="1">
      <c r="A4" s="128" t="s">
        <v>0</v>
      </c>
      <c r="B4" s="132" t="s">
        <v>5</v>
      </c>
      <c r="C4" s="135" t="s">
        <v>239</v>
      </c>
      <c r="D4" s="136"/>
      <c r="E4" s="135" t="s">
        <v>239</v>
      </c>
      <c r="F4" s="136"/>
      <c r="G4" s="119" t="s">
        <v>3</v>
      </c>
      <c r="H4" s="120" t="s">
        <v>240</v>
      </c>
      <c r="I4" s="121"/>
      <c r="J4" s="18"/>
      <c r="K4" s="120" t="s">
        <v>241</v>
      </c>
      <c r="L4" s="121"/>
      <c r="M4" s="18"/>
      <c r="N4" s="120" t="s">
        <v>242</v>
      </c>
      <c r="O4" s="121"/>
      <c r="P4" s="18"/>
      <c r="Q4" s="120" t="s">
        <v>243</v>
      </c>
      <c r="R4" s="121"/>
      <c r="S4" s="18"/>
      <c r="T4" s="120" t="s">
        <v>244</v>
      </c>
      <c r="U4" s="121"/>
      <c r="V4" s="18"/>
      <c r="W4" s="19"/>
      <c r="X4" s="20"/>
      <c r="Y4" s="91" t="s">
        <v>245</v>
      </c>
      <c r="Z4" s="119" t="s">
        <v>246</v>
      </c>
      <c r="AA4" s="21"/>
      <c r="AB4" s="107" t="s">
        <v>247</v>
      </c>
    </row>
    <row r="5" spans="1:28" s="14" customFormat="1" ht="14.25" customHeight="1">
      <c r="A5" s="129"/>
      <c r="B5" s="133"/>
      <c r="C5" s="117" t="s">
        <v>1</v>
      </c>
      <c r="D5" s="118"/>
      <c r="E5" s="117" t="s">
        <v>2</v>
      </c>
      <c r="F5" s="118"/>
      <c r="G5" s="111"/>
      <c r="H5" s="22" t="s">
        <v>44</v>
      </c>
      <c r="I5" s="23" t="s">
        <v>45</v>
      </c>
      <c r="J5" s="24"/>
      <c r="K5" s="22" t="s">
        <v>46</v>
      </c>
      <c r="L5" s="23" t="s">
        <v>45</v>
      </c>
      <c r="M5" s="24"/>
      <c r="N5" s="22" t="s">
        <v>46</v>
      </c>
      <c r="O5" s="23" t="s">
        <v>45</v>
      </c>
      <c r="P5" s="24"/>
      <c r="Q5" s="22" t="s">
        <v>46</v>
      </c>
      <c r="R5" s="23" t="s">
        <v>45</v>
      </c>
      <c r="S5" s="24"/>
      <c r="T5" s="22" t="s">
        <v>46</v>
      </c>
      <c r="U5" s="23" t="s">
        <v>45</v>
      </c>
      <c r="V5" s="24"/>
      <c r="W5" s="24"/>
      <c r="X5" s="25"/>
      <c r="Y5" s="92"/>
      <c r="Z5" s="111"/>
      <c r="AA5" s="26"/>
      <c r="AB5" s="108"/>
    </row>
    <row r="6" spans="1:28" s="14" customFormat="1" ht="13.5">
      <c r="A6" s="129"/>
      <c r="B6" s="133"/>
      <c r="C6" s="117"/>
      <c r="D6" s="118"/>
      <c r="E6" s="117"/>
      <c r="F6" s="118"/>
      <c r="G6" s="111"/>
      <c r="H6" s="22" t="s">
        <v>47</v>
      </c>
      <c r="I6" s="23" t="s">
        <v>48</v>
      </c>
      <c r="J6" s="24"/>
      <c r="K6" s="22" t="s">
        <v>47</v>
      </c>
      <c r="L6" s="23" t="s">
        <v>48</v>
      </c>
      <c r="M6" s="24"/>
      <c r="N6" s="22" t="s">
        <v>47</v>
      </c>
      <c r="O6" s="23" t="s">
        <v>48</v>
      </c>
      <c r="P6" s="24"/>
      <c r="Q6" s="22" t="s">
        <v>47</v>
      </c>
      <c r="R6" s="23" t="s">
        <v>48</v>
      </c>
      <c r="S6" s="24"/>
      <c r="T6" s="22" t="s">
        <v>86</v>
      </c>
      <c r="U6" s="23" t="s">
        <v>48</v>
      </c>
      <c r="V6" s="24"/>
      <c r="W6" s="24"/>
      <c r="X6" s="25"/>
      <c r="Y6" s="92"/>
      <c r="Z6" s="111"/>
      <c r="AA6" s="26"/>
      <c r="AB6" s="108"/>
    </row>
    <row r="7" spans="1:28" s="14" customFormat="1" ht="13.5">
      <c r="A7" s="130"/>
      <c r="B7" s="133"/>
      <c r="C7" s="117"/>
      <c r="D7" s="118"/>
      <c r="E7" s="117"/>
      <c r="F7" s="118"/>
      <c r="G7" s="111"/>
      <c r="H7" s="27" t="s">
        <v>49</v>
      </c>
      <c r="I7" s="114" t="s">
        <v>50</v>
      </c>
      <c r="J7" s="28"/>
      <c r="K7" s="27" t="s">
        <v>49</v>
      </c>
      <c r="L7" s="114" t="s">
        <v>50</v>
      </c>
      <c r="M7" s="28"/>
      <c r="N7" s="27" t="s">
        <v>49</v>
      </c>
      <c r="O7" s="114" t="s">
        <v>50</v>
      </c>
      <c r="P7" s="28"/>
      <c r="Q7" s="27" t="s">
        <v>49</v>
      </c>
      <c r="R7" s="114" t="s">
        <v>50</v>
      </c>
      <c r="S7" s="28"/>
      <c r="T7" s="27" t="s">
        <v>49</v>
      </c>
      <c r="U7" s="114" t="s">
        <v>50</v>
      </c>
      <c r="V7" s="28"/>
      <c r="W7" s="28"/>
      <c r="X7" s="34"/>
      <c r="Y7" s="92" t="s">
        <v>51</v>
      </c>
      <c r="Z7" s="111" t="s">
        <v>52</v>
      </c>
      <c r="AA7" s="29"/>
      <c r="AB7" s="109"/>
    </row>
    <row r="8" spans="1:28" s="14" customFormat="1" ht="14.25" thickBot="1">
      <c r="A8" s="131"/>
      <c r="B8" s="134"/>
      <c r="C8" s="124" t="s">
        <v>53</v>
      </c>
      <c r="D8" s="125"/>
      <c r="E8" s="124" t="s">
        <v>54</v>
      </c>
      <c r="F8" s="125"/>
      <c r="G8" s="30" t="s">
        <v>55</v>
      </c>
      <c r="H8" s="1" t="s">
        <v>56</v>
      </c>
      <c r="I8" s="115"/>
      <c r="J8" s="31"/>
      <c r="K8" s="1" t="s">
        <v>56</v>
      </c>
      <c r="L8" s="115"/>
      <c r="M8" s="31"/>
      <c r="N8" s="1" t="s">
        <v>56</v>
      </c>
      <c r="O8" s="115"/>
      <c r="P8" s="31"/>
      <c r="Q8" s="1" t="s">
        <v>56</v>
      </c>
      <c r="R8" s="115"/>
      <c r="S8" s="31"/>
      <c r="T8" s="1" t="s">
        <v>56</v>
      </c>
      <c r="U8" s="115"/>
      <c r="V8" s="31"/>
      <c r="W8" s="31"/>
      <c r="X8" s="32"/>
      <c r="Y8" s="93"/>
      <c r="Z8" s="112"/>
      <c r="AA8" s="33"/>
      <c r="AB8" s="110"/>
    </row>
    <row r="9" spans="1:28" ht="13.5">
      <c r="A9" s="97">
        <v>1</v>
      </c>
      <c r="B9" s="100">
        <v>3</v>
      </c>
      <c r="C9" s="68">
        <v>10068656</v>
      </c>
      <c r="D9" s="69"/>
      <c r="E9" s="68" t="s">
        <v>94</v>
      </c>
      <c r="F9" s="69"/>
      <c r="G9" s="70" t="s">
        <v>34</v>
      </c>
      <c r="H9" s="11">
        <v>0.28125</v>
      </c>
      <c r="I9" s="12">
        <f>H11-H9</f>
        <v>0.07888888888888884</v>
      </c>
      <c r="J9" s="72">
        <f>I9/"01:00:00"</f>
        <v>1.8933333333333322</v>
      </c>
      <c r="K9" s="3">
        <f>H11+TIME(0,50,0)</f>
        <v>0.39486111111111105</v>
      </c>
      <c r="L9" s="4">
        <f>K11-K9</f>
        <v>0.06258101851851855</v>
      </c>
      <c r="M9" s="72">
        <f>L9/"01:00:00"</f>
        <v>1.5019444444444452</v>
      </c>
      <c r="N9" s="5">
        <f>K11+TIME(0,40,0)</f>
        <v>0.4852199074074074</v>
      </c>
      <c r="O9" s="4">
        <f>N11-N9</f>
        <v>0.06914351851851852</v>
      </c>
      <c r="P9" s="72">
        <f>O9/"01:00:00"</f>
        <v>1.6594444444444445</v>
      </c>
      <c r="Q9" s="5">
        <f>N11+TIME(0,60,0)</f>
        <v>0.5960300925925925</v>
      </c>
      <c r="R9" s="4">
        <f>Q11-Q9</f>
        <v>0.07620370370370377</v>
      </c>
      <c r="S9" s="72">
        <f>R9/"01:00:00"</f>
        <v>1.8288888888888906</v>
      </c>
      <c r="T9" s="5">
        <f>Q11+TIME(0,40,0)</f>
        <v>0.7000115740740741</v>
      </c>
      <c r="U9" s="4">
        <f>T10-T9</f>
        <v>0.06459490740740736</v>
      </c>
      <c r="V9" s="72">
        <f>U9/"01:00:00"</f>
        <v>1.5502777777777768</v>
      </c>
      <c r="W9" s="72" t="e">
        <f>#REF!/"01:00:00"</f>
        <v>#REF!</v>
      </c>
      <c r="X9" s="72" t="e">
        <f>#REF!/"01:00:00"</f>
        <v>#REF!</v>
      </c>
      <c r="Y9" s="91">
        <f>I9+L9+O9+R9+U9</f>
        <v>0.35141203703703705</v>
      </c>
      <c r="Z9" s="94">
        <f>120/AA9</f>
        <v>14.22831170542125</v>
      </c>
      <c r="AA9" s="72">
        <f>Y9/"01:00:00"</f>
        <v>8.43388888888889</v>
      </c>
      <c r="AB9" s="82" t="s">
        <v>257</v>
      </c>
    </row>
    <row r="10" spans="1:28" ht="13.5">
      <c r="A10" s="98"/>
      <c r="B10" s="101"/>
      <c r="C10" s="85" t="s">
        <v>35</v>
      </c>
      <c r="D10" s="86"/>
      <c r="E10" s="85" t="s">
        <v>95</v>
      </c>
      <c r="F10" s="86"/>
      <c r="G10" s="71"/>
      <c r="H10" s="6">
        <v>0.356712962962963</v>
      </c>
      <c r="I10" s="7">
        <f>25.5/J9</f>
        <v>13.468309859154937</v>
      </c>
      <c r="J10" s="73"/>
      <c r="K10" s="6">
        <v>0.4527777777777778</v>
      </c>
      <c r="L10" s="7">
        <f>24/M9</f>
        <v>15.979286110597366</v>
      </c>
      <c r="M10" s="73"/>
      <c r="N10" s="8">
        <v>0.5501736111111112</v>
      </c>
      <c r="O10" s="7">
        <f>25.5/P9</f>
        <v>15.366588550385002</v>
      </c>
      <c r="P10" s="73"/>
      <c r="Q10" s="8">
        <v>0.6668055555555555</v>
      </c>
      <c r="R10" s="7">
        <f>24/S9</f>
        <v>13.122721749696222</v>
      </c>
      <c r="S10" s="73"/>
      <c r="T10" s="43">
        <v>0.7646064814814815</v>
      </c>
      <c r="U10" s="7">
        <f>21/V9</f>
        <v>13.54595950546498</v>
      </c>
      <c r="V10" s="73"/>
      <c r="W10" s="73"/>
      <c r="X10" s="73"/>
      <c r="Y10" s="92"/>
      <c r="Z10" s="95"/>
      <c r="AA10" s="73"/>
      <c r="AB10" s="83"/>
    </row>
    <row r="11" spans="1:28" ht="13.5">
      <c r="A11" s="98"/>
      <c r="B11" s="101"/>
      <c r="C11" s="85"/>
      <c r="D11" s="86"/>
      <c r="E11" s="85" t="s">
        <v>96</v>
      </c>
      <c r="F11" s="86"/>
      <c r="G11" s="71" t="s">
        <v>36</v>
      </c>
      <c r="H11" s="9">
        <v>0.36013888888888884</v>
      </c>
      <c r="I11" s="59">
        <v>52</v>
      </c>
      <c r="J11" s="73"/>
      <c r="K11" s="9">
        <v>0.4574421296296296</v>
      </c>
      <c r="L11" s="59">
        <v>48</v>
      </c>
      <c r="M11" s="73"/>
      <c r="N11" s="10">
        <v>0.5543634259259259</v>
      </c>
      <c r="O11" s="59">
        <v>52</v>
      </c>
      <c r="P11" s="73"/>
      <c r="Q11" s="10">
        <v>0.6722337962962963</v>
      </c>
      <c r="R11" s="59">
        <v>52</v>
      </c>
      <c r="S11" s="73"/>
      <c r="T11" s="44">
        <v>0.7749652777777777</v>
      </c>
      <c r="U11" s="59">
        <v>56</v>
      </c>
      <c r="V11" s="73"/>
      <c r="W11" s="73"/>
      <c r="X11" s="73"/>
      <c r="Y11" s="92"/>
      <c r="Z11" s="95"/>
      <c r="AA11" s="73"/>
      <c r="AB11" s="83"/>
    </row>
    <row r="12" spans="1:28" ht="14.25" thickBot="1">
      <c r="A12" s="99"/>
      <c r="B12" s="102"/>
      <c r="C12" s="103" t="s">
        <v>37</v>
      </c>
      <c r="D12" s="104"/>
      <c r="E12" s="37" t="s">
        <v>38</v>
      </c>
      <c r="F12" s="38">
        <v>1998</v>
      </c>
      <c r="G12" s="87"/>
      <c r="H12" s="2">
        <f>H11-H10</f>
        <v>0.0034259259259258323</v>
      </c>
      <c r="I12" s="60"/>
      <c r="J12" s="58"/>
      <c r="K12" s="2">
        <f>K11-K10</f>
        <v>0.004664351851851822</v>
      </c>
      <c r="L12" s="60"/>
      <c r="M12" s="58"/>
      <c r="N12" s="2">
        <f>N11-N10</f>
        <v>0.00418981481481473</v>
      </c>
      <c r="O12" s="60"/>
      <c r="P12" s="58"/>
      <c r="Q12" s="2">
        <f>Q11-Q10</f>
        <v>0.005428240740740775</v>
      </c>
      <c r="R12" s="60"/>
      <c r="S12" s="58"/>
      <c r="T12" s="2">
        <f>T11-T10</f>
        <v>0.010358796296296213</v>
      </c>
      <c r="U12" s="60"/>
      <c r="V12" s="58"/>
      <c r="W12" s="58"/>
      <c r="X12" s="58"/>
      <c r="Y12" s="93"/>
      <c r="Z12" s="96"/>
      <c r="AA12" s="58"/>
      <c r="AB12" s="84"/>
    </row>
    <row r="13" spans="1:28" ht="13.5">
      <c r="A13" s="97">
        <v>1</v>
      </c>
      <c r="B13" s="100">
        <v>4</v>
      </c>
      <c r="C13" s="68">
        <v>10092262</v>
      </c>
      <c r="D13" s="69"/>
      <c r="E13" s="68" t="s">
        <v>97</v>
      </c>
      <c r="F13" s="69"/>
      <c r="G13" s="70" t="s">
        <v>34</v>
      </c>
      <c r="H13" s="11">
        <v>0.28125</v>
      </c>
      <c r="I13" s="12">
        <f>H15-H13</f>
        <v>0.07020833333333337</v>
      </c>
      <c r="J13" s="72">
        <f>I13/"01:00:00"</f>
        <v>1.685000000000001</v>
      </c>
      <c r="K13" s="3">
        <f>H15+TIME(0,50,0)</f>
        <v>0.3861805555555556</v>
      </c>
      <c r="L13" s="4">
        <f>K15-K13</f>
        <v>0.06478009259259254</v>
      </c>
      <c r="M13" s="72">
        <f>L13/"01:00:00"</f>
        <v>1.554722222222221</v>
      </c>
      <c r="N13" s="5">
        <f>K15+TIME(0,40,0)</f>
        <v>0.4787384259259259</v>
      </c>
      <c r="O13" s="4">
        <f>N15-N13</f>
        <v>0.07429398148148153</v>
      </c>
      <c r="P13" s="72">
        <f>O13/"01:00:00"</f>
        <v>1.7830555555555567</v>
      </c>
      <c r="Q13" s="5">
        <f>N15+TIME(0,60,0)</f>
        <v>0.5946990740740741</v>
      </c>
      <c r="R13" s="4">
        <f>Q15-Q13</f>
        <v>0.07506944444444452</v>
      </c>
      <c r="S13" s="72">
        <f>R13/"01:00:00"</f>
        <v>1.8016666666666685</v>
      </c>
      <c r="T13" s="5">
        <f>Q15+TIME(0,40,0)</f>
        <v>0.6975462962962964</v>
      </c>
      <c r="U13" s="4">
        <f>T14-T13</f>
        <v>0.06706018518518508</v>
      </c>
      <c r="V13" s="72">
        <f>U13/"01:00:00"</f>
        <v>1.609444444444442</v>
      </c>
      <c r="W13" s="72" t="e">
        <f>#REF!/"01:00:00"</f>
        <v>#REF!</v>
      </c>
      <c r="X13" s="72" t="e">
        <f>#REF!/"01:00:00"</f>
        <v>#REF!</v>
      </c>
      <c r="Y13" s="91">
        <f>I13+L13+O13+R13+U13</f>
        <v>0.35141203703703705</v>
      </c>
      <c r="Z13" s="94">
        <f>120/AA13</f>
        <v>14.22831170542125</v>
      </c>
      <c r="AA13" s="72">
        <f>Y13/"01:00:00"</f>
        <v>8.43388888888889</v>
      </c>
      <c r="AB13" s="82">
        <v>2</v>
      </c>
    </row>
    <row r="14" spans="1:28" ht="13.5">
      <c r="A14" s="98"/>
      <c r="B14" s="101"/>
      <c r="C14" s="85" t="s">
        <v>98</v>
      </c>
      <c r="D14" s="86"/>
      <c r="E14" s="85" t="s">
        <v>99</v>
      </c>
      <c r="F14" s="86"/>
      <c r="G14" s="71"/>
      <c r="H14" s="6">
        <v>0.3471064814814815</v>
      </c>
      <c r="I14" s="7">
        <f>25.5/J13</f>
        <v>15.13353115727002</v>
      </c>
      <c r="J14" s="73"/>
      <c r="K14" s="6">
        <v>0.4458796296296296</v>
      </c>
      <c r="L14" s="7">
        <f>24/M13</f>
        <v>15.436841164909785</v>
      </c>
      <c r="M14" s="73"/>
      <c r="N14" s="8">
        <v>0.5473611111111111</v>
      </c>
      <c r="O14" s="7">
        <f>25.5/P13</f>
        <v>14.30129303629848</v>
      </c>
      <c r="P14" s="73"/>
      <c r="Q14" s="8">
        <v>0.6600347222222223</v>
      </c>
      <c r="R14" s="7">
        <f>24/S13</f>
        <v>13.320999074930606</v>
      </c>
      <c r="S14" s="73"/>
      <c r="T14" s="43">
        <v>0.7646064814814815</v>
      </c>
      <c r="U14" s="7">
        <f>21/V13</f>
        <v>13.047980669658287</v>
      </c>
      <c r="V14" s="73"/>
      <c r="W14" s="73"/>
      <c r="X14" s="73"/>
      <c r="Y14" s="92"/>
      <c r="Z14" s="95"/>
      <c r="AA14" s="73"/>
      <c r="AB14" s="83"/>
    </row>
    <row r="15" spans="1:28" ht="13.5">
      <c r="A15" s="98"/>
      <c r="B15" s="101"/>
      <c r="C15" s="85"/>
      <c r="D15" s="86"/>
      <c r="E15" s="85" t="s">
        <v>100</v>
      </c>
      <c r="F15" s="86"/>
      <c r="G15" s="71" t="s">
        <v>101</v>
      </c>
      <c r="H15" s="9">
        <v>0.3514583333333334</v>
      </c>
      <c r="I15" s="59">
        <v>60</v>
      </c>
      <c r="J15" s="73"/>
      <c r="K15" s="9">
        <v>0.4509606481481481</v>
      </c>
      <c r="L15" s="59">
        <v>60</v>
      </c>
      <c r="M15" s="73"/>
      <c r="N15" s="10">
        <v>0.5530324074074074</v>
      </c>
      <c r="O15" s="59">
        <v>56</v>
      </c>
      <c r="P15" s="73"/>
      <c r="Q15" s="10">
        <v>0.6697685185185186</v>
      </c>
      <c r="R15" s="59">
        <v>56</v>
      </c>
      <c r="S15" s="73"/>
      <c r="T15" s="44">
        <v>0.7736921296296296</v>
      </c>
      <c r="U15" s="59">
        <v>60</v>
      </c>
      <c r="V15" s="73"/>
      <c r="W15" s="73"/>
      <c r="X15" s="73"/>
      <c r="Y15" s="92"/>
      <c r="Z15" s="95"/>
      <c r="AA15" s="73"/>
      <c r="AB15" s="83"/>
    </row>
    <row r="16" spans="1:28" ht="14.25" thickBot="1">
      <c r="A16" s="99"/>
      <c r="B16" s="102"/>
      <c r="C16" s="105" t="s">
        <v>64</v>
      </c>
      <c r="D16" s="106"/>
      <c r="E16" s="37" t="s">
        <v>102</v>
      </c>
      <c r="F16" s="38">
        <v>1998</v>
      </c>
      <c r="G16" s="87"/>
      <c r="H16" s="2">
        <f>H15-H14</f>
        <v>0.0043518518518518845</v>
      </c>
      <c r="I16" s="60"/>
      <c r="J16" s="58"/>
      <c r="K16" s="2">
        <f>K15-K14</f>
        <v>0.005081018518518499</v>
      </c>
      <c r="L16" s="60"/>
      <c r="M16" s="58"/>
      <c r="N16" s="2">
        <f>N15-N14</f>
        <v>0.005671296296296369</v>
      </c>
      <c r="O16" s="60"/>
      <c r="P16" s="58"/>
      <c r="Q16" s="2">
        <f>Q15-Q14</f>
        <v>0.009733796296296338</v>
      </c>
      <c r="R16" s="60"/>
      <c r="S16" s="58"/>
      <c r="T16" s="2">
        <f>T15-T14</f>
        <v>0.009085648148148162</v>
      </c>
      <c r="U16" s="60"/>
      <c r="V16" s="58"/>
      <c r="W16" s="58"/>
      <c r="X16" s="58"/>
      <c r="Y16" s="93"/>
      <c r="Z16" s="96"/>
      <c r="AA16" s="58"/>
      <c r="AB16" s="84"/>
    </row>
    <row r="17" spans="1:28" ht="13.5">
      <c r="A17" s="97">
        <v>1</v>
      </c>
      <c r="B17" s="100">
        <v>6</v>
      </c>
      <c r="C17" s="68">
        <v>10035678</v>
      </c>
      <c r="D17" s="69"/>
      <c r="E17" s="68" t="s">
        <v>106</v>
      </c>
      <c r="F17" s="69"/>
      <c r="G17" s="70" t="s">
        <v>107</v>
      </c>
      <c r="H17" s="11">
        <v>0.28125</v>
      </c>
      <c r="I17" s="12">
        <f>H19-H17</f>
        <v>0.07634259259259263</v>
      </c>
      <c r="J17" s="72">
        <f>I17/"01:00:00"</f>
        <v>1.832222222222223</v>
      </c>
      <c r="K17" s="3">
        <f>H19+TIME(0,50,0)</f>
        <v>0.39231481481481484</v>
      </c>
      <c r="L17" s="4">
        <f>K19-K17</f>
        <v>0.06503472222222223</v>
      </c>
      <c r="M17" s="72">
        <f>L17/"01:00:00"</f>
        <v>1.5608333333333335</v>
      </c>
      <c r="N17" s="5">
        <f>K19+TIME(0,40,0)</f>
        <v>0.48512731481481486</v>
      </c>
      <c r="O17" s="4">
        <f>N19-N17</f>
        <v>0.07337962962962963</v>
      </c>
      <c r="P17" s="72">
        <f>O17/"01:00:00"</f>
        <v>1.761111111111111</v>
      </c>
      <c r="Q17" s="5">
        <f>N19+TIME(0,60,0)</f>
        <v>0.6001736111111111</v>
      </c>
      <c r="R17" s="4">
        <f>Q19-Q17</f>
        <v>0.09290509259259261</v>
      </c>
      <c r="S17" s="72">
        <f>R17/"01:00:00"</f>
        <v>2.2297222222222226</v>
      </c>
      <c r="T17" s="5">
        <f>Q19+TIME(0,40,0)</f>
        <v>0.7208564814814815</v>
      </c>
      <c r="U17" s="4">
        <f>T18-T17</f>
        <v>0.0838888888888889</v>
      </c>
      <c r="V17" s="72">
        <f>U17/"01:00:00"</f>
        <v>2.0133333333333336</v>
      </c>
      <c r="W17" s="72" t="e">
        <f>#REF!/"01:00:00"</f>
        <v>#REF!</v>
      </c>
      <c r="X17" s="72" t="e">
        <f>#REF!/"01:00:00"</f>
        <v>#REF!</v>
      </c>
      <c r="Y17" s="91">
        <f>I17+L17+O17+R17+U17</f>
        <v>0.391550925925926</v>
      </c>
      <c r="Z17" s="94">
        <f>120/AA17</f>
        <v>12.769731007981079</v>
      </c>
      <c r="AA17" s="72">
        <f>Y17/"01:00:00"</f>
        <v>9.397222222222224</v>
      </c>
      <c r="AB17" s="82">
        <v>3</v>
      </c>
    </row>
    <row r="18" spans="1:28" ht="13.5">
      <c r="A18" s="98"/>
      <c r="B18" s="101"/>
      <c r="C18" s="85" t="s">
        <v>87</v>
      </c>
      <c r="D18" s="86"/>
      <c r="E18" s="85" t="s">
        <v>88</v>
      </c>
      <c r="F18" s="86"/>
      <c r="G18" s="71"/>
      <c r="H18" s="6">
        <v>0.35083333333333333</v>
      </c>
      <c r="I18" s="7">
        <f>25.5/J17</f>
        <v>13.91752577319587</v>
      </c>
      <c r="J18" s="73"/>
      <c r="K18" s="6">
        <v>0.4500231481481482</v>
      </c>
      <c r="L18" s="7">
        <f>24/M17</f>
        <v>15.376401494927922</v>
      </c>
      <c r="M18" s="73"/>
      <c r="N18" s="8">
        <v>0.5505902777777778</v>
      </c>
      <c r="O18" s="7">
        <f>25.5/P17</f>
        <v>14.479495268138802</v>
      </c>
      <c r="P18" s="73"/>
      <c r="Q18" s="8">
        <v>0.6851967592592593</v>
      </c>
      <c r="R18" s="7">
        <f>24/S17</f>
        <v>10.763672604958265</v>
      </c>
      <c r="S18" s="73"/>
      <c r="T18" s="43">
        <v>0.8047453703703704</v>
      </c>
      <c r="U18" s="7">
        <f>21/V17</f>
        <v>10.430463576158939</v>
      </c>
      <c r="V18" s="73"/>
      <c r="W18" s="73"/>
      <c r="X18" s="73"/>
      <c r="Y18" s="92"/>
      <c r="Z18" s="95"/>
      <c r="AA18" s="73"/>
      <c r="AB18" s="83"/>
    </row>
    <row r="19" spans="1:28" ht="13.5">
      <c r="A19" s="98"/>
      <c r="B19" s="101"/>
      <c r="C19" s="85"/>
      <c r="D19" s="86"/>
      <c r="E19" s="85" t="s">
        <v>250</v>
      </c>
      <c r="F19" s="86"/>
      <c r="G19" s="71" t="s">
        <v>251</v>
      </c>
      <c r="H19" s="9">
        <v>0.35759259259259263</v>
      </c>
      <c r="I19" s="59">
        <v>60</v>
      </c>
      <c r="J19" s="73"/>
      <c r="K19" s="9">
        <v>0.45734953703703707</v>
      </c>
      <c r="L19" s="59">
        <v>64</v>
      </c>
      <c r="M19" s="73"/>
      <c r="N19" s="10">
        <v>0.5585069444444445</v>
      </c>
      <c r="O19" s="59">
        <v>60</v>
      </c>
      <c r="P19" s="73"/>
      <c r="Q19" s="10">
        <v>0.6930787037037037</v>
      </c>
      <c r="R19" s="59">
        <v>52</v>
      </c>
      <c r="S19" s="73"/>
      <c r="T19" s="44">
        <v>0.8134837962962963</v>
      </c>
      <c r="U19" s="59">
        <v>60</v>
      </c>
      <c r="V19" s="73"/>
      <c r="W19" s="73"/>
      <c r="X19" s="73"/>
      <c r="Y19" s="92"/>
      <c r="Z19" s="95"/>
      <c r="AA19" s="73"/>
      <c r="AB19" s="83"/>
    </row>
    <row r="20" spans="1:28" ht="14.25" thickBot="1">
      <c r="A20" s="99"/>
      <c r="B20" s="102"/>
      <c r="C20" s="103" t="s">
        <v>252</v>
      </c>
      <c r="D20" s="104"/>
      <c r="E20" s="37" t="s">
        <v>253</v>
      </c>
      <c r="F20" s="38">
        <v>1999</v>
      </c>
      <c r="G20" s="87"/>
      <c r="H20" s="2">
        <f>H19-H18</f>
        <v>0.006759259259259298</v>
      </c>
      <c r="I20" s="60"/>
      <c r="J20" s="58"/>
      <c r="K20" s="2">
        <f>K19-K18</f>
        <v>0.007326388888888868</v>
      </c>
      <c r="L20" s="60"/>
      <c r="M20" s="58"/>
      <c r="N20" s="2">
        <f>N19-N18</f>
        <v>0.007916666666666683</v>
      </c>
      <c r="O20" s="60"/>
      <c r="P20" s="58"/>
      <c r="Q20" s="2">
        <f>Q19-Q18</f>
        <v>0.007881944444444455</v>
      </c>
      <c r="R20" s="60"/>
      <c r="S20" s="58"/>
      <c r="T20" s="2">
        <f>T19-T18</f>
        <v>0.008738425925925886</v>
      </c>
      <c r="U20" s="60"/>
      <c r="V20" s="58"/>
      <c r="W20" s="58"/>
      <c r="X20" s="58"/>
      <c r="Y20" s="93"/>
      <c r="Z20" s="96"/>
      <c r="AA20" s="58"/>
      <c r="AB20" s="84"/>
    </row>
    <row r="21" spans="1:28" ht="13.5">
      <c r="A21" s="97">
        <v>1</v>
      </c>
      <c r="B21" s="100">
        <v>5</v>
      </c>
      <c r="C21" s="68">
        <v>10080112</v>
      </c>
      <c r="D21" s="69"/>
      <c r="E21" s="68" t="s">
        <v>103</v>
      </c>
      <c r="F21" s="69"/>
      <c r="G21" s="70" t="s">
        <v>104</v>
      </c>
      <c r="H21" s="11">
        <v>0.28125</v>
      </c>
      <c r="I21" s="12">
        <f>H23-H21</f>
        <v>0.08226851851851852</v>
      </c>
      <c r="J21" s="72">
        <f>I21/"01:00:00"</f>
        <v>1.9744444444444444</v>
      </c>
      <c r="K21" s="3">
        <f>H23+TIME(0,50,0)</f>
        <v>0.39824074074074073</v>
      </c>
      <c r="L21" s="4">
        <f>K23-K21</f>
        <v>0.06871527777777775</v>
      </c>
      <c r="M21" s="72">
        <f>L21/"01:00:00"</f>
        <v>1.649166666666666</v>
      </c>
      <c r="N21" s="5">
        <f>K23+TIME(0,40,0)</f>
        <v>0.49473379629629627</v>
      </c>
      <c r="O21" s="4">
        <f>N23-N21</f>
        <v>0.07871527777777781</v>
      </c>
      <c r="P21" s="72">
        <f>O21/"01:00:00"</f>
        <v>1.8891666666666675</v>
      </c>
      <c r="Q21" s="5">
        <f>N23+TIME(0,60,0)</f>
        <v>0.6151157407407407</v>
      </c>
      <c r="R21" s="4">
        <f>Q23-Q21</f>
        <v>0.08979166666666671</v>
      </c>
      <c r="S21" s="72">
        <f>R21/"01:00:00"</f>
        <v>2.155000000000001</v>
      </c>
      <c r="T21" s="5">
        <f>Q23+TIME(0,40,0)</f>
        <v>0.7326851851851852</v>
      </c>
      <c r="U21" s="4">
        <f>T22-T21</f>
        <v>0.07909722222222215</v>
      </c>
      <c r="V21" s="72">
        <f>U21/"01:00:00"</f>
        <v>1.8983333333333317</v>
      </c>
      <c r="W21" s="72" t="e">
        <f>#REF!/"01:00:00"</f>
        <v>#REF!</v>
      </c>
      <c r="X21" s="72" t="e">
        <f>#REF!/"01:00:00"</f>
        <v>#REF!</v>
      </c>
      <c r="Y21" s="91">
        <f>I21+L21+O21+R21+U21</f>
        <v>0.39858796296296295</v>
      </c>
      <c r="Z21" s="94">
        <f>120/AA21</f>
        <v>12.544282478657298</v>
      </c>
      <c r="AA21" s="72">
        <f>Y21/"01:00:00"</f>
        <v>9.56611111111111</v>
      </c>
      <c r="AB21" s="82" t="s">
        <v>237</v>
      </c>
    </row>
    <row r="22" spans="1:28" ht="13.5">
      <c r="A22" s="98"/>
      <c r="B22" s="101"/>
      <c r="C22" s="85" t="s">
        <v>39</v>
      </c>
      <c r="D22" s="86"/>
      <c r="E22" s="85" t="s">
        <v>59</v>
      </c>
      <c r="F22" s="86"/>
      <c r="G22" s="71"/>
      <c r="H22" s="6">
        <v>0.35717592592592595</v>
      </c>
      <c r="I22" s="7">
        <f>25.5/J21</f>
        <v>12.915025323579066</v>
      </c>
      <c r="J22" s="73"/>
      <c r="K22" s="6">
        <v>0.4597569444444444</v>
      </c>
      <c r="L22" s="7">
        <f>24/M21</f>
        <v>14.552804446690253</v>
      </c>
      <c r="M22" s="73"/>
      <c r="N22" s="8">
        <v>0.5675462962962963</v>
      </c>
      <c r="O22" s="7">
        <f>25.5/P21</f>
        <v>13.498014997794435</v>
      </c>
      <c r="P22" s="73"/>
      <c r="Q22" s="8">
        <v>0.6992013888888889</v>
      </c>
      <c r="R22" s="7">
        <f>24/S21</f>
        <v>11.136890951276095</v>
      </c>
      <c r="S22" s="73"/>
      <c r="T22" s="43">
        <v>0.8117824074074074</v>
      </c>
      <c r="U22" s="7">
        <f>21/V21</f>
        <v>11.06233538191397</v>
      </c>
      <c r="V22" s="73"/>
      <c r="W22" s="73"/>
      <c r="X22" s="73"/>
      <c r="Y22" s="92"/>
      <c r="Z22" s="95"/>
      <c r="AA22" s="73"/>
      <c r="AB22" s="83"/>
    </row>
    <row r="23" spans="1:28" ht="13.5">
      <c r="A23" s="98"/>
      <c r="B23" s="101"/>
      <c r="C23" s="85"/>
      <c r="D23" s="86"/>
      <c r="E23" s="85" t="s">
        <v>60</v>
      </c>
      <c r="F23" s="86"/>
      <c r="G23" s="71" t="s">
        <v>40</v>
      </c>
      <c r="H23" s="9">
        <v>0.3635185185185185</v>
      </c>
      <c r="I23" s="59">
        <v>56</v>
      </c>
      <c r="J23" s="73"/>
      <c r="K23" s="9">
        <v>0.4669560185185185</v>
      </c>
      <c r="L23" s="59">
        <v>52</v>
      </c>
      <c r="M23" s="73"/>
      <c r="N23" s="10">
        <v>0.5734490740740741</v>
      </c>
      <c r="O23" s="59">
        <v>56</v>
      </c>
      <c r="P23" s="73"/>
      <c r="Q23" s="10">
        <v>0.7049074074074074</v>
      </c>
      <c r="R23" s="59">
        <v>60</v>
      </c>
      <c r="S23" s="73"/>
      <c r="T23" s="44">
        <v>0.827662037037037</v>
      </c>
      <c r="U23" s="59">
        <v>60</v>
      </c>
      <c r="V23" s="73"/>
      <c r="W23" s="73"/>
      <c r="X23" s="73"/>
      <c r="Y23" s="92"/>
      <c r="Z23" s="95"/>
      <c r="AA23" s="73"/>
      <c r="AB23" s="83"/>
    </row>
    <row r="24" spans="1:28" ht="14.25" thickBot="1">
      <c r="A24" s="99"/>
      <c r="B24" s="102"/>
      <c r="C24" s="103" t="s">
        <v>41</v>
      </c>
      <c r="D24" s="104"/>
      <c r="E24" s="37" t="s">
        <v>105</v>
      </c>
      <c r="F24" s="38">
        <v>2001</v>
      </c>
      <c r="G24" s="87"/>
      <c r="H24" s="2">
        <f>H23-H22</f>
        <v>0.006342592592592566</v>
      </c>
      <c r="I24" s="60"/>
      <c r="J24" s="58"/>
      <c r="K24" s="2">
        <f>K23-K22</f>
        <v>0.007199074074074052</v>
      </c>
      <c r="L24" s="60"/>
      <c r="M24" s="58"/>
      <c r="N24" s="2">
        <f>N23-N22</f>
        <v>0.005902777777777812</v>
      </c>
      <c r="O24" s="60"/>
      <c r="P24" s="58"/>
      <c r="Q24" s="2">
        <f>Q23-Q22</f>
        <v>0.005706018518518485</v>
      </c>
      <c r="R24" s="60"/>
      <c r="S24" s="58"/>
      <c r="T24" s="2">
        <f>T23-T22</f>
        <v>0.015879629629629632</v>
      </c>
      <c r="U24" s="60"/>
      <c r="V24" s="58"/>
      <c r="W24" s="58"/>
      <c r="X24" s="58"/>
      <c r="Y24" s="93"/>
      <c r="Z24" s="96"/>
      <c r="AA24" s="58"/>
      <c r="AB24" s="84"/>
    </row>
    <row r="25" spans="1:29" s="14" customFormat="1" ht="13.5">
      <c r="A25" s="97">
        <v>1</v>
      </c>
      <c r="B25" s="100">
        <v>2</v>
      </c>
      <c r="C25" s="68">
        <v>10033583</v>
      </c>
      <c r="D25" s="69"/>
      <c r="E25" s="68" t="s">
        <v>93</v>
      </c>
      <c r="F25" s="69"/>
      <c r="G25" s="70" t="s">
        <v>34</v>
      </c>
      <c r="H25" s="11">
        <v>0.28125</v>
      </c>
      <c r="I25" s="12">
        <f>H27-H25</f>
        <v>0.0784375</v>
      </c>
      <c r="J25" s="72">
        <f>I25/"01:00:00"</f>
        <v>1.8824999999999998</v>
      </c>
      <c r="K25" s="3">
        <f>H27+TIME(0,50,0)</f>
        <v>0.3944097222222222</v>
      </c>
      <c r="L25" s="4">
        <f>K27-K25</f>
        <v>0.06307870370370372</v>
      </c>
      <c r="M25" s="72">
        <f>L25/"01:00:00"</f>
        <v>1.5138888888888893</v>
      </c>
      <c r="N25" s="5">
        <f>K27+TIME(0,40,0)</f>
        <v>0.4852662037037037</v>
      </c>
      <c r="O25" s="4">
        <f>N27-N25</f>
        <v>0.0708449074074074</v>
      </c>
      <c r="P25" s="72">
        <f>O25/"01:00:00"</f>
        <v>1.7002777777777776</v>
      </c>
      <c r="Q25" s="5">
        <f>N27+TIME(0,60,0)</f>
        <v>0.5977777777777777</v>
      </c>
      <c r="R25" s="4">
        <f>Q27-Q25</f>
        <v>0.08241898148148141</v>
      </c>
      <c r="S25" s="72">
        <f>R25/"01:00:00"</f>
        <v>1.978055555555554</v>
      </c>
      <c r="T25" s="5">
        <f>Q27+TIME(0,40,0)</f>
        <v>0.7079745370370369</v>
      </c>
      <c r="U25" s="4">
        <f>T26-T25</f>
        <v>-0.7079745370370369</v>
      </c>
      <c r="V25" s="72">
        <f>U25/"01:00:00"</f>
        <v>-16.99138888888889</v>
      </c>
      <c r="W25" s="72" t="e">
        <f>#REF!/"01:00:00"</f>
        <v>#REF!</v>
      </c>
      <c r="X25" s="72" t="e">
        <f>#REF!/"01:00:00"</f>
        <v>#REF!</v>
      </c>
      <c r="Y25" s="91">
        <f>I25+L25+O25+R25+U25</f>
        <v>-0.4131944444444444</v>
      </c>
      <c r="Z25" s="94">
        <f>120/AA25</f>
        <v>-12.100840336134455</v>
      </c>
      <c r="AA25" s="72">
        <f>Y25/"01:00:00"</f>
        <v>-9.916666666666666</v>
      </c>
      <c r="AB25" s="82" t="s">
        <v>238</v>
      </c>
      <c r="AC25" s="13"/>
    </row>
    <row r="26" spans="1:29" s="14" customFormat="1" ht="13.5">
      <c r="A26" s="98"/>
      <c r="B26" s="101"/>
      <c r="C26" s="85" t="s">
        <v>89</v>
      </c>
      <c r="D26" s="86"/>
      <c r="E26" s="85" t="s">
        <v>90</v>
      </c>
      <c r="F26" s="86"/>
      <c r="G26" s="71"/>
      <c r="H26" s="6">
        <v>0.35664351851851855</v>
      </c>
      <c r="I26" s="7">
        <f>25.5/J25</f>
        <v>13.54581673306773</v>
      </c>
      <c r="J26" s="73"/>
      <c r="K26" s="6">
        <v>0.45388888888888884</v>
      </c>
      <c r="L26" s="7">
        <f>24/M25</f>
        <v>15.853211009174307</v>
      </c>
      <c r="M26" s="73"/>
      <c r="N26" s="8">
        <v>0.5517824074074075</v>
      </c>
      <c r="O26" s="7">
        <f>25.5/P25</f>
        <v>14.99754942002941</v>
      </c>
      <c r="P26" s="73"/>
      <c r="Q26" s="8">
        <v>0.6669907407407408</v>
      </c>
      <c r="R26" s="7">
        <f>24/S25</f>
        <v>12.133127369751449</v>
      </c>
      <c r="S26" s="73"/>
      <c r="T26" s="43"/>
      <c r="U26" s="7">
        <f>21/V25</f>
        <v>-1.23592015563439</v>
      </c>
      <c r="V26" s="73"/>
      <c r="W26" s="73"/>
      <c r="X26" s="73"/>
      <c r="Y26" s="92"/>
      <c r="Z26" s="95"/>
      <c r="AA26" s="73"/>
      <c r="AB26" s="83"/>
      <c r="AC26" s="13"/>
    </row>
    <row r="27" spans="1:29" s="14" customFormat="1" ht="13.5">
      <c r="A27" s="98"/>
      <c r="B27" s="101"/>
      <c r="C27" s="85"/>
      <c r="D27" s="86"/>
      <c r="E27" s="85" t="s">
        <v>91</v>
      </c>
      <c r="F27" s="86"/>
      <c r="G27" s="71" t="s">
        <v>36</v>
      </c>
      <c r="H27" s="9">
        <v>0.3596875</v>
      </c>
      <c r="I27" s="59">
        <v>44</v>
      </c>
      <c r="J27" s="73"/>
      <c r="K27" s="9">
        <v>0.4574884259259259</v>
      </c>
      <c r="L27" s="59">
        <v>56</v>
      </c>
      <c r="M27" s="73"/>
      <c r="N27" s="10">
        <v>0.5561111111111111</v>
      </c>
      <c r="O27" s="59">
        <v>56</v>
      </c>
      <c r="P27" s="73"/>
      <c r="Q27" s="10">
        <v>0.6801967592592592</v>
      </c>
      <c r="R27" s="59">
        <v>64</v>
      </c>
      <c r="S27" s="73"/>
      <c r="T27" s="44"/>
      <c r="U27" s="59"/>
      <c r="V27" s="73"/>
      <c r="W27" s="73"/>
      <c r="X27" s="73"/>
      <c r="Y27" s="92"/>
      <c r="Z27" s="95"/>
      <c r="AA27" s="73"/>
      <c r="AB27" s="83"/>
      <c r="AC27" s="13"/>
    </row>
    <row r="28" spans="1:29" s="14" customFormat="1" ht="14.25" thickBot="1">
      <c r="A28" s="99"/>
      <c r="B28" s="102"/>
      <c r="C28" s="103" t="s">
        <v>92</v>
      </c>
      <c r="D28" s="104"/>
      <c r="E28" s="37" t="s">
        <v>38</v>
      </c>
      <c r="F28" s="38">
        <v>1998</v>
      </c>
      <c r="G28" s="87"/>
      <c r="H28" s="2">
        <f>H27-H26</f>
        <v>0.003043981481481439</v>
      </c>
      <c r="I28" s="60"/>
      <c r="J28" s="58"/>
      <c r="K28" s="2">
        <f>K27-K26</f>
        <v>0.0035995370370370816</v>
      </c>
      <c r="L28" s="60"/>
      <c r="M28" s="58"/>
      <c r="N28" s="2">
        <f>N27-N26</f>
        <v>0.00432870370370364</v>
      </c>
      <c r="O28" s="60"/>
      <c r="P28" s="58"/>
      <c r="Q28" s="2">
        <f>Q27-Q26</f>
        <v>0.013206018518518325</v>
      </c>
      <c r="R28" s="60"/>
      <c r="S28" s="58"/>
      <c r="T28" s="2">
        <f>T27-T26</f>
        <v>0</v>
      </c>
      <c r="U28" s="60"/>
      <c r="V28" s="58"/>
      <c r="W28" s="58"/>
      <c r="X28" s="58"/>
      <c r="Y28" s="93"/>
      <c r="Z28" s="96"/>
      <c r="AA28" s="58"/>
      <c r="AB28" s="84"/>
      <c r="AC28" s="13"/>
    </row>
    <row r="29" spans="1:28" ht="13.5">
      <c r="A29" s="97">
        <v>1</v>
      </c>
      <c r="B29" s="100">
        <v>1</v>
      </c>
      <c r="C29" s="68">
        <v>10092346</v>
      </c>
      <c r="D29" s="69"/>
      <c r="E29" s="68" t="s">
        <v>248</v>
      </c>
      <c r="F29" s="69"/>
      <c r="G29" s="70" t="s">
        <v>225</v>
      </c>
      <c r="H29" s="11">
        <v>0.28125</v>
      </c>
      <c r="I29" s="12">
        <f>H31-H29</f>
        <v>0.08166666666666672</v>
      </c>
      <c r="J29" s="72">
        <f>I29/"01:00:00"</f>
        <v>1.9600000000000013</v>
      </c>
      <c r="K29" s="3">
        <f>H31+TIME(0,50,0)</f>
        <v>0.39763888888888893</v>
      </c>
      <c r="L29" s="4">
        <f>K31-K29</f>
        <v>0.06134259259259256</v>
      </c>
      <c r="M29" s="72">
        <f>L29/"01:00:00"</f>
        <v>1.4722222222222214</v>
      </c>
      <c r="N29" s="5">
        <f>K31+TIME(0,40,0)</f>
        <v>0.4867592592592593</v>
      </c>
      <c r="O29" s="4">
        <f>N31-N29</f>
        <v>0.07299768518518518</v>
      </c>
      <c r="P29" s="72">
        <f>O29/"01:00:00"</f>
        <v>1.7519444444444443</v>
      </c>
      <c r="Q29" s="5">
        <f>N31+TIME(0,60,0)</f>
        <v>0.6014236111111111</v>
      </c>
      <c r="R29" s="4">
        <f>Q31-Q29</f>
        <v>-0.6014236111111111</v>
      </c>
      <c r="S29" s="72">
        <f>R29/"01:00:00"</f>
        <v>-14.434166666666666</v>
      </c>
      <c r="T29" s="5">
        <f>Q31+TIME(0,40,0)</f>
        <v>0.027777777777777776</v>
      </c>
      <c r="U29" s="4">
        <f>T30-T29</f>
        <v>-0.027777777777777776</v>
      </c>
      <c r="V29" s="72">
        <f>U29/"01:00:00"</f>
        <v>-0.6666666666666666</v>
      </c>
      <c r="W29" s="72" t="e">
        <f>#REF!/"01:00:00"</f>
        <v>#REF!</v>
      </c>
      <c r="X29" s="72" t="e">
        <f>#REF!/"01:00:00"</f>
        <v>#REF!</v>
      </c>
      <c r="Y29" s="91">
        <f>I29+L29+O29+R29+U29</f>
        <v>-0.4131944444444444</v>
      </c>
      <c r="Z29" s="94">
        <f>120/AA29</f>
        <v>-12.100840336134455</v>
      </c>
      <c r="AA29" s="72">
        <f>Y29/"01:00:00"</f>
        <v>-9.916666666666666</v>
      </c>
      <c r="AB29" s="82" t="s">
        <v>249</v>
      </c>
    </row>
    <row r="30" spans="1:28" ht="13.5">
      <c r="A30" s="98"/>
      <c r="B30" s="101"/>
      <c r="C30" s="85" t="s">
        <v>69</v>
      </c>
      <c r="D30" s="86"/>
      <c r="E30" s="85" t="s">
        <v>70</v>
      </c>
      <c r="F30" s="86"/>
      <c r="G30" s="71"/>
      <c r="H30" s="6">
        <v>0.3584375</v>
      </c>
      <c r="I30" s="7">
        <f>25.5/J29</f>
        <v>13.010204081632644</v>
      </c>
      <c r="J30" s="73"/>
      <c r="K30" s="6">
        <v>0.4533449074074074</v>
      </c>
      <c r="L30" s="7">
        <f>24/M29</f>
        <v>16.301886792452837</v>
      </c>
      <c r="M30" s="73"/>
      <c r="N30" s="8">
        <v>0.5518287037037037</v>
      </c>
      <c r="O30" s="7">
        <f>25.5/P29</f>
        <v>14.555256064690028</v>
      </c>
      <c r="P30" s="73"/>
      <c r="Q30" s="8"/>
      <c r="R30" s="7">
        <f>24/S29</f>
        <v>-1.6627215518734484</v>
      </c>
      <c r="S30" s="73"/>
      <c r="T30" s="43"/>
      <c r="U30" s="7">
        <f>21/V29</f>
        <v>-31.5</v>
      </c>
      <c r="V30" s="73"/>
      <c r="W30" s="73"/>
      <c r="X30" s="73"/>
      <c r="Y30" s="92"/>
      <c r="Z30" s="95"/>
      <c r="AA30" s="73"/>
      <c r="AB30" s="83"/>
    </row>
    <row r="31" spans="1:28" ht="13.5">
      <c r="A31" s="98"/>
      <c r="B31" s="101"/>
      <c r="C31" s="85"/>
      <c r="D31" s="86"/>
      <c r="E31" s="85" t="s">
        <v>71</v>
      </c>
      <c r="F31" s="86"/>
      <c r="G31" s="71" t="s">
        <v>36</v>
      </c>
      <c r="H31" s="9">
        <v>0.3629166666666667</v>
      </c>
      <c r="I31" s="59">
        <v>56</v>
      </c>
      <c r="J31" s="73"/>
      <c r="K31" s="9">
        <v>0.4589814814814815</v>
      </c>
      <c r="L31" s="59">
        <v>56</v>
      </c>
      <c r="M31" s="73"/>
      <c r="N31" s="10">
        <v>0.5597569444444445</v>
      </c>
      <c r="O31" s="59">
        <v>56</v>
      </c>
      <c r="P31" s="73"/>
      <c r="Q31" s="10"/>
      <c r="R31" s="59"/>
      <c r="S31" s="73"/>
      <c r="T31" s="44"/>
      <c r="U31" s="59"/>
      <c r="V31" s="73"/>
      <c r="W31" s="73"/>
      <c r="X31" s="73"/>
      <c r="Y31" s="92"/>
      <c r="Z31" s="95"/>
      <c r="AA31" s="73"/>
      <c r="AB31" s="83"/>
    </row>
    <row r="32" spans="1:28" ht="14.25" thickBot="1">
      <c r="A32" s="99"/>
      <c r="B32" s="102"/>
      <c r="C32" s="103" t="s">
        <v>72</v>
      </c>
      <c r="D32" s="104"/>
      <c r="E32" s="36" t="s">
        <v>38</v>
      </c>
      <c r="F32" s="38">
        <v>1997</v>
      </c>
      <c r="G32" s="87"/>
      <c r="H32" s="2">
        <f>H31-H30</f>
        <v>0.004479166666666701</v>
      </c>
      <c r="I32" s="60"/>
      <c r="J32" s="58"/>
      <c r="K32" s="2">
        <f>K31-K30</f>
        <v>0.0056365740740740855</v>
      </c>
      <c r="L32" s="60"/>
      <c r="M32" s="58"/>
      <c r="N32" s="2">
        <f>N31-N30</f>
        <v>0.007928240740740722</v>
      </c>
      <c r="O32" s="60"/>
      <c r="P32" s="58"/>
      <c r="Q32" s="2">
        <f>Q31-Q30</f>
        <v>0</v>
      </c>
      <c r="R32" s="60"/>
      <c r="S32" s="58"/>
      <c r="T32" s="2">
        <f>T31-T30</f>
        <v>0</v>
      </c>
      <c r="U32" s="60"/>
      <c r="V32" s="58"/>
      <c r="W32" s="58"/>
      <c r="X32" s="58"/>
      <c r="Y32" s="93"/>
      <c r="Z32" s="96"/>
      <c r="AA32" s="58"/>
      <c r="AB32" s="84"/>
    </row>
    <row r="33" spans="1:28" ht="13.5">
      <c r="A33" s="57" t="s">
        <v>109</v>
      </c>
      <c r="B33" s="74"/>
      <c r="C33" s="74"/>
      <c r="D33" s="74"/>
      <c r="E33" s="74"/>
      <c r="F33" s="74"/>
      <c r="G33" s="75"/>
      <c r="H33" s="11">
        <v>0.28125</v>
      </c>
      <c r="I33" s="12">
        <f>H35-H33</f>
        <v>0.08854166666666669</v>
      </c>
      <c r="J33" s="72">
        <f>I33/"01:00:00"</f>
        <v>2.1250000000000004</v>
      </c>
      <c r="K33" s="3">
        <f>H35+TIME(0,50,0)</f>
        <v>0.4045138888888889</v>
      </c>
      <c r="L33" s="4">
        <f>K35-K33</f>
        <v>0.08333333333333337</v>
      </c>
      <c r="M33" s="72">
        <f>L33/"01:00:00"</f>
        <v>2.000000000000001</v>
      </c>
      <c r="N33" s="5">
        <f>K35+TIME(0,40,0)</f>
        <v>0.515625</v>
      </c>
      <c r="O33" s="4">
        <f>N35-N33</f>
        <v>0.08854166666666663</v>
      </c>
      <c r="P33" s="72">
        <f>O33/"01:00:00"</f>
        <v>2.124999999999999</v>
      </c>
      <c r="Q33" s="5">
        <f>N35+TIME(0,60,0)</f>
        <v>0.6458333333333333</v>
      </c>
      <c r="R33" s="4">
        <f>Q35-Q33</f>
        <v>0.08333333333333337</v>
      </c>
      <c r="S33" s="72">
        <f>R33/"01:00:00"</f>
        <v>2.000000000000001</v>
      </c>
      <c r="T33" s="5">
        <f>Q35+TIME(0,40,0)</f>
        <v>0.7569444444444444</v>
      </c>
      <c r="U33" s="4">
        <f>T34-T33</f>
        <v>0.07291666666666674</v>
      </c>
      <c r="V33" s="72">
        <f>U33/"01:00:00"</f>
        <v>1.7500000000000018</v>
      </c>
      <c r="W33" s="72" t="e">
        <f>#REF!/"01:00:00"</f>
        <v>#REF!</v>
      </c>
      <c r="X33" s="72" t="e">
        <f>#REF!/"01:00:00"</f>
        <v>#REF!</v>
      </c>
      <c r="Y33" s="91">
        <f>I33+L33+O33+R33+U33</f>
        <v>0.4166666666666668</v>
      </c>
      <c r="Z33" s="94">
        <f>119.75/AA33</f>
        <v>11.974999999999996</v>
      </c>
      <c r="AA33" s="88">
        <f>Y33/"01:00:00"</f>
        <v>10.000000000000004</v>
      </c>
      <c r="AB33" s="45"/>
    </row>
    <row r="34" spans="1:28" ht="13.5">
      <c r="A34" s="76"/>
      <c r="B34" s="77"/>
      <c r="C34" s="77"/>
      <c r="D34" s="77"/>
      <c r="E34" s="77"/>
      <c r="F34" s="77"/>
      <c r="G34" s="78"/>
      <c r="H34" s="6">
        <v>0.35590277777777773</v>
      </c>
      <c r="I34" s="7">
        <f>25.5/J33</f>
        <v>11.999999999999998</v>
      </c>
      <c r="J34" s="73"/>
      <c r="K34" s="6">
        <v>0.4739583333333333</v>
      </c>
      <c r="L34" s="7">
        <f>24/M33</f>
        <v>11.999999999999995</v>
      </c>
      <c r="M34" s="73"/>
      <c r="N34" s="8">
        <v>0.5902777777777778</v>
      </c>
      <c r="O34" s="7">
        <f>25.5/P33</f>
        <v>12.000000000000005</v>
      </c>
      <c r="P34" s="73"/>
      <c r="Q34" s="8">
        <v>0.7152777777777778</v>
      </c>
      <c r="R34" s="7">
        <f>24/S33</f>
        <v>11.999999999999995</v>
      </c>
      <c r="S34" s="73"/>
      <c r="T34" s="47">
        <v>0.8298611111111112</v>
      </c>
      <c r="U34" s="7">
        <f>21/V33</f>
        <v>11.999999999999988</v>
      </c>
      <c r="V34" s="73"/>
      <c r="W34" s="73"/>
      <c r="X34" s="73"/>
      <c r="Y34" s="92"/>
      <c r="Z34" s="95"/>
      <c r="AA34" s="89"/>
      <c r="AB34" s="45"/>
    </row>
    <row r="35" spans="1:28" ht="13.5">
      <c r="A35" s="76"/>
      <c r="B35" s="77"/>
      <c r="C35" s="77"/>
      <c r="D35" s="77"/>
      <c r="E35" s="77"/>
      <c r="F35" s="77"/>
      <c r="G35" s="78"/>
      <c r="H35" s="9">
        <v>0.3697916666666667</v>
      </c>
      <c r="I35" s="59"/>
      <c r="J35" s="73"/>
      <c r="K35" s="9">
        <v>0.48784722222222227</v>
      </c>
      <c r="L35" s="59"/>
      <c r="M35" s="73"/>
      <c r="N35" s="46">
        <v>0.6041666666666666</v>
      </c>
      <c r="O35" s="59" t="s">
        <v>254</v>
      </c>
      <c r="P35" s="73"/>
      <c r="Q35" s="10">
        <v>0.7291666666666666</v>
      </c>
      <c r="R35" s="59"/>
      <c r="S35" s="73"/>
      <c r="T35" s="44">
        <v>0.8506944444444445</v>
      </c>
      <c r="U35" s="59" t="s">
        <v>254</v>
      </c>
      <c r="V35" s="73"/>
      <c r="W35" s="73"/>
      <c r="X35" s="73"/>
      <c r="Y35" s="92"/>
      <c r="Z35" s="95"/>
      <c r="AA35" s="89"/>
      <c r="AB35" s="45"/>
    </row>
    <row r="36" spans="1:28" ht="14.25" thickBot="1">
      <c r="A36" s="79"/>
      <c r="B36" s="80"/>
      <c r="C36" s="80"/>
      <c r="D36" s="80"/>
      <c r="E36" s="80"/>
      <c r="F36" s="80"/>
      <c r="G36" s="81"/>
      <c r="H36" s="2">
        <f>H35-H34</f>
        <v>0.01388888888888895</v>
      </c>
      <c r="I36" s="60"/>
      <c r="J36" s="58"/>
      <c r="K36" s="2">
        <f>K35-K34</f>
        <v>0.01388888888888895</v>
      </c>
      <c r="L36" s="60"/>
      <c r="M36" s="58"/>
      <c r="N36" s="2">
        <f>N35-N34</f>
        <v>0.01388888888888884</v>
      </c>
      <c r="O36" s="60"/>
      <c r="P36" s="58"/>
      <c r="Q36" s="2">
        <f>Q35-Q34</f>
        <v>0.01388888888888884</v>
      </c>
      <c r="R36" s="60"/>
      <c r="S36" s="58"/>
      <c r="T36" s="2">
        <f>T35-T34</f>
        <v>0.02083333333333337</v>
      </c>
      <c r="U36" s="60"/>
      <c r="V36" s="58"/>
      <c r="W36" s="58"/>
      <c r="X36" s="58"/>
      <c r="Y36" s="93"/>
      <c r="Z36" s="96"/>
      <c r="AA36" s="90"/>
      <c r="AB36" s="45"/>
    </row>
    <row r="37" spans="1:4" ht="13.5">
      <c r="A37" s="17"/>
      <c r="B37" s="48"/>
      <c r="C37" s="49"/>
      <c r="D37" s="49"/>
    </row>
    <row r="38" spans="1:28" ht="13.5">
      <c r="A38" s="64"/>
      <c r="B38" s="64"/>
      <c r="C38" s="64"/>
      <c r="D38" s="64"/>
      <c r="E38" s="64"/>
      <c r="F38" s="64"/>
      <c r="G38" s="64"/>
      <c r="H38" s="50"/>
      <c r="I38" s="52"/>
      <c r="J38" s="61"/>
      <c r="K38" s="50"/>
      <c r="L38" s="53"/>
      <c r="M38" s="61"/>
      <c r="N38" s="55"/>
      <c r="O38" s="53"/>
      <c r="P38" s="61"/>
      <c r="Q38" s="55"/>
      <c r="R38" s="53"/>
      <c r="S38" s="61"/>
      <c r="T38" s="55"/>
      <c r="U38" s="53"/>
      <c r="V38" s="61"/>
      <c r="W38" s="61"/>
      <c r="X38" s="61"/>
      <c r="Y38" s="66"/>
      <c r="Z38" s="67"/>
      <c r="AA38" s="61"/>
      <c r="AB38" s="63"/>
    </row>
    <row r="39" spans="1:28" ht="13.5">
      <c r="A39" s="64"/>
      <c r="B39" s="64"/>
      <c r="C39" s="65"/>
      <c r="D39" s="65"/>
      <c r="E39" s="65"/>
      <c r="F39" s="65"/>
      <c r="G39" s="64"/>
      <c r="H39" s="50"/>
      <c r="I39" s="54"/>
      <c r="J39" s="61"/>
      <c r="K39" s="50"/>
      <c r="L39" s="54"/>
      <c r="M39" s="61"/>
      <c r="N39" s="55"/>
      <c r="O39" s="54"/>
      <c r="P39" s="61"/>
      <c r="Q39" s="55"/>
      <c r="R39" s="54"/>
      <c r="S39" s="61"/>
      <c r="T39" s="56"/>
      <c r="U39" s="54"/>
      <c r="V39" s="61"/>
      <c r="W39" s="61"/>
      <c r="X39" s="61"/>
      <c r="Y39" s="66"/>
      <c r="Z39" s="67"/>
      <c r="AA39" s="61"/>
      <c r="AB39" s="63"/>
    </row>
    <row r="40" spans="1:28" ht="13.5">
      <c r="A40" s="64"/>
      <c r="B40" s="64"/>
      <c r="C40" s="65"/>
      <c r="D40" s="65"/>
      <c r="E40" s="65"/>
      <c r="F40" s="65"/>
      <c r="G40" s="64"/>
      <c r="H40" s="50"/>
      <c r="I40" s="62"/>
      <c r="J40" s="61"/>
      <c r="K40" s="50"/>
      <c r="L40" s="62"/>
      <c r="M40" s="61"/>
      <c r="N40" s="55"/>
      <c r="O40" s="62"/>
      <c r="P40" s="61"/>
      <c r="Q40" s="55"/>
      <c r="R40" s="62"/>
      <c r="S40" s="61"/>
      <c r="T40" s="56"/>
      <c r="U40" s="62"/>
      <c r="V40" s="61"/>
      <c r="W40" s="61"/>
      <c r="X40" s="61"/>
      <c r="Y40" s="66"/>
      <c r="Z40" s="67"/>
      <c r="AA40" s="61"/>
      <c r="AB40" s="63"/>
    </row>
    <row r="41" spans="1:28" ht="13.5">
      <c r="A41" s="64"/>
      <c r="B41" s="64"/>
      <c r="C41" s="65"/>
      <c r="D41" s="65"/>
      <c r="E41" s="51"/>
      <c r="F41" s="51"/>
      <c r="G41" s="64"/>
      <c r="H41" s="50"/>
      <c r="I41" s="62"/>
      <c r="J41" s="61"/>
      <c r="K41" s="50"/>
      <c r="L41" s="62"/>
      <c r="M41" s="61"/>
      <c r="N41" s="50"/>
      <c r="O41" s="62"/>
      <c r="P41" s="61"/>
      <c r="Q41" s="50"/>
      <c r="R41" s="62"/>
      <c r="S41" s="61"/>
      <c r="T41" s="50"/>
      <c r="U41" s="62"/>
      <c r="V41" s="61"/>
      <c r="W41" s="61"/>
      <c r="X41" s="61"/>
      <c r="Y41" s="66"/>
      <c r="Z41" s="67"/>
      <c r="AA41" s="61"/>
      <c r="AB41" s="63"/>
    </row>
    <row r="42" spans="1:28" ht="13.5">
      <c r="A42" s="64"/>
      <c r="B42" s="64"/>
      <c r="C42" s="64"/>
      <c r="D42" s="64"/>
      <c r="E42" s="64"/>
      <c r="F42" s="64"/>
      <c r="G42" s="64"/>
      <c r="H42" s="50"/>
      <c r="I42" s="52"/>
      <c r="J42" s="61"/>
      <c r="K42" s="50"/>
      <c r="L42" s="53"/>
      <c r="M42" s="61"/>
      <c r="N42" s="55"/>
      <c r="O42" s="53"/>
      <c r="P42" s="61"/>
      <c r="Q42" s="55"/>
      <c r="R42" s="53"/>
      <c r="S42" s="61"/>
      <c r="T42" s="55"/>
      <c r="U42" s="53"/>
      <c r="V42" s="61"/>
      <c r="W42" s="61"/>
      <c r="X42" s="61"/>
      <c r="Y42" s="66"/>
      <c r="Z42" s="67"/>
      <c r="AA42" s="61"/>
      <c r="AB42" s="63"/>
    </row>
    <row r="43" spans="1:28" ht="13.5">
      <c r="A43" s="64"/>
      <c r="B43" s="64"/>
      <c r="C43" s="65"/>
      <c r="D43" s="65"/>
      <c r="E43" s="65"/>
      <c r="F43" s="65"/>
      <c r="G43" s="64"/>
      <c r="H43" s="50"/>
      <c r="I43" s="54"/>
      <c r="J43" s="61"/>
      <c r="K43" s="50"/>
      <c r="L43" s="54"/>
      <c r="M43" s="61"/>
      <c r="N43" s="55"/>
      <c r="O43" s="54"/>
      <c r="P43" s="61"/>
      <c r="Q43" s="55"/>
      <c r="R43" s="54"/>
      <c r="S43" s="61"/>
      <c r="T43" s="56"/>
      <c r="U43" s="54"/>
      <c r="V43" s="61"/>
      <c r="W43" s="61"/>
      <c r="X43" s="61"/>
      <c r="Y43" s="66"/>
      <c r="Z43" s="67"/>
      <c r="AA43" s="61"/>
      <c r="AB43" s="63"/>
    </row>
    <row r="44" spans="1:28" ht="13.5">
      <c r="A44" s="64"/>
      <c r="B44" s="64"/>
      <c r="C44" s="65"/>
      <c r="D44" s="65"/>
      <c r="E44" s="65"/>
      <c r="F44" s="65"/>
      <c r="G44" s="64"/>
      <c r="H44" s="50"/>
      <c r="I44" s="62"/>
      <c r="J44" s="61"/>
      <c r="K44" s="50"/>
      <c r="L44" s="62"/>
      <c r="M44" s="61"/>
      <c r="N44" s="55"/>
      <c r="O44" s="62"/>
      <c r="P44" s="61"/>
      <c r="Q44" s="55"/>
      <c r="R44" s="62"/>
      <c r="S44" s="61"/>
      <c r="T44" s="56"/>
      <c r="U44" s="62"/>
      <c r="V44" s="61"/>
      <c r="W44" s="61"/>
      <c r="X44" s="61"/>
      <c r="Y44" s="66"/>
      <c r="Z44" s="67"/>
      <c r="AA44" s="61"/>
      <c r="AB44" s="63"/>
    </row>
    <row r="45" spans="1:28" ht="13.5">
      <c r="A45" s="64"/>
      <c r="B45" s="64"/>
      <c r="C45" s="65"/>
      <c r="D45" s="65"/>
      <c r="E45" s="51"/>
      <c r="F45" s="51"/>
      <c r="G45" s="64"/>
      <c r="H45" s="50"/>
      <c r="I45" s="62"/>
      <c r="J45" s="61"/>
      <c r="K45" s="50"/>
      <c r="L45" s="62"/>
      <c r="M45" s="61"/>
      <c r="N45" s="50"/>
      <c r="O45" s="62"/>
      <c r="P45" s="61"/>
      <c r="Q45" s="50"/>
      <c r="R45" s="62"/>
      <c r="S45" s="61"/>
      <c r="T45" s="50"/>
      <c r="U45" s="62"/>
      <c r="V45" s="61"/>
      <c r="W45" s="61"/>
      <c r="X45" s="61"/>
      <c r="Y45" s="66"/>
      <c r="Z45" s="67"/>
      <c r="AA45" s="61"/>
      <c r="AB45" s="63"/>
    </row>
    <row r="46" spans="1:28" ht="13.5">
      <c r="A46" s="64"/>
      <c r="B46" s="64"/>
      <c r="C46" s="64"/>
      <c r="D46" s="64"/>
      <c r="E46" s="64"/>
      <c r="F46" s="64"/>
      <c r="G46" s="64"/>
      <c r="H46" s="50"/>
      <c r="I46" s="52"/>
      <c r="J46" s="61"/>
      <c r="K46" s="50"/>
      <c r="L46" s="53"/>
      <c r="M46" s="61"/>
      <c r="N46" s="55"/>
      <c r="O46" s="53"/>
      <c r="P46" s="61"/>
      <c r="Q46" s="55"/>
      <c r="R46" s="53"/>
      <c r="S46" s="61"/>
      <c r="T46" s="55"/>
      <c r="U46" s="53"/>
      <c r="V46" s="61"/>
      <c r="W46" s="61"/>
      <c r="X46" s="61"/>
      <c r="Y46" s="66"/>
      <c r="Z46" s="67"/>
      <c r="AA46" s="61"/>
      <c r="AB46" s="63"/>
    </row>
    <row r="47" spans="1:28" ht="13.5">
      <c r="A47" s="64"/>
      <c r="B47" s="64"/>
      <c r="C47" s="65"/>
      <c r="D47" s="65"/>
      <c r="E47" s="65"/>
      <c r="F47" s="65"/>
      <c r="G47" s="64"/>
      <c r="H47" s="50"/>
      <c r="I47" s="54"/>
      <c r="J47" s="61"/>
      <c r="K47" s="50"/>
      <c r="L47" s="54"/>
      <c r="M47" s="61"/>
      <c r="N47" s="55"/>
      <c r="O47" s="54"/>
      <c r="P47" s="61"/>
      <c r="Q47" s="55"/>
      <c r="R47" s="54"/>
      <c r="S47" s="61"/>
      <c r="T47" s="56"/>
      <c r="U47" s="54"/>
      <c r="V47" s="61"/>
      <c r="W47" s="61"/>
      <c r="X47" s="61"/>
      <c r="Y47" s="66"/>
      <c r="Z47" s="67"/>
      <c r="AA47" s="61"/>
      <c r="AB47" s="63"/>
    </row>
    <row r="48" spans="1:28" ht="13.5">
      <c r="A48" s="64"/>
      <c r="B48" s="64"/>
      <c r="C48" s="65"/>
      <c r="D48" s="65"/>
      <c r="E48" s="65"/>
      <c r="F48" s="65"/>
      <c r="G48" s="64"/>
      <c r="H48" s="50"/>
      <c r="I48" s="62"/>
      <c r="J48" s="61"/>
      <c r="K48" s="50"/>
      <c r="L48" s="62"/>
      <c r="M48" s="61"/>
      <c r="N48" s="55"/>
      <c r="O48" s="62"/>
      <c r="P48" s="61"/>
      <c r="Q48" s="55"/>
      <c r="R48" s="62"/>
      <c r="S48" s="61"/>
      <c r="T48" s="56"/>
      <c r="U48" s="62"/>
      <c r="V48" s="61"/>
      <c r="W48" s="61"/>
      <c r="X48" s="61"/>
      <c r="Y48" s="66"/>
      <c r="Z48" s="67"/>
      <c r="AA48" s="61"/>
      <c r="AB48" s="63"/>
    </row>
    <row r="49" spans="1:28" ht="13.5">
      <c r="A49" s="64"/>
      <c r="B49" s="64"/>
      <c r="C49" s="65"/>
      <c r="D49" s="65"/>
      <c r="E49" s="51"/>
      <c r="F49" s="51"/>
      <c r="G49" s="64"/>
      <c r="H49" s="50"/>
      <c r="I49" s="62"/>
      <c r="J49" s="61"/>
      <c r="K49" s="50"/>
      <c r="L49" s="62"/>
      <c r="M49" s="61"/>
      <c r="N49" s="50"/>
      <c r="O49" s="62"/>
      <c r="P49" s="61"/>
      <c r="Q49" s="50"/>
      <c r="R49" s="62"/>
      <c r="S49" s="61"/>
      <c r="T49" s="50"/>
      <c r="U49" s="62"/>
      <c r="V49" s="61"/>
      <c r="W49" s="61"/>
      <c r="X49" s="61"/>
      <c r="Y49" s="66"/>
      <c r="Z49" s="67"/>
      <c r="AA49" s="61"/>
      <c r="AB49" s="63"/>
    </row>
    <row r="50" spans="1:28" ht="13.5">
      <c r="A50" s="64"/>
      <c r="B50" s="64"/>
      <c r="C50" s="64"/>
      <c r="D50" s="64"/>
      <c r="E50" s="64"/>
      <c r="F50" s="64"/>
      <c r="G50" s="64"/>
      <c r="H50" s="50"/>
      <c r="I50" s="52"/>
      <c r="J50" s="61"/>
      <c r="K50" s="50"/>
      <c r="L50" s="53"/>
      <c r="M50" s="61"/>
      <c r="N50" s="55"/>
      <c r="O50" s="53"/>
      <c r="P50" s="61"/>
      <c r="Q50" s="55"/>
      <c r="R50" s="53"/>
      <c r="S50" s="61"/>
      <c r="T50" s="55"/>
      <c r="U50" s="53"/>
      <c r="V50" s="61"/>
      <c r="W50" s="61"/>
      <c r="X50" s="61"/>
      <c r="Y50" s="66"/>
      <c r="Z50" s="67"/>
      <c r="AA50" s="61"/>
      <c r="AB50" s="63"/>
    </row>
    <row r="51" spans="1:28" ht="13.5">
      <c r="A51" s="64"/>
      <c r="B51" s="64"/>
      <c r="C51" s="65"/>
      <c r="D51" s="65"/>
      <c r="E51" s="65"/>
      <c r="F51" s="65"/>
      <c r="G51" s="64"/>
      <c r="H51" s="50"/>
      <c r="I51" s="54"/>
      <c r="J51" s="61"/>
      <c r="K51" s="50"/>
      <c r="L51" s="54"/>
      <c r="M51" s="61"/>
      <c r="N51" s="55"/>
      <c r="O51" s="54"/>
      <c r="P51" s="61"/>
      <c r="Q51" s="55"/>
      <c r="R51" s="54"/>
      <c r="S51" s="61"/>
      <c r="T51" s="56"/>
      <c r="U51" s="54"/>
      <c r="V51" s="61"/>
      <c r="W51" s="61"/>
      <c r="X51" s="61"/>
      <c r="Y51" s="66"/>
      <c r="Z51" s="67"/>
      <c r="AA51" s="61"/>
      <c r="AB51" s="63"/>
    </row>
    <row r="52" spans="1:28" ht="13.5">
      <c r="A52" s="64"/>
      <c r="B52" s="64"/>
      <c r="C52" s="65"/>
      <c r="D52" s="65"/>
      <c r="E52" s="65"/>
      <c r="F52" s="65"/>
      <c r="G52" s="64"/>
      <c r="H52" s="50"/>
      <c r="I52" s="62"/>
      <c r="J52" s="61"/>
      <c r="K52" s="50"/>
      <c r="L52" s="62"/>
      <c r="M52" s="61"/>
      <c r="N52" s="55"/>
      <c r="O52" s="62"/>
      <c r="P52" s="61"/>
      <c r="Q52" s="55"/>
      <c r="R52" s="62"/>
      <c r="S52" s="61"/>
      <c r="T52" s="56"/>
      <c r="U52" s="62"/>
      <c r="V52" s="61"/>
      <c r="W52" s="61"/>
      <c r="X52" s="61"/>
      <c r="Y52" s="66"/>
      <c r="Z52" s="67"/>
      <c r="AA52" s="61"/>
      <c r="AB52" s="63"/>
    </row>
    <row r="53" spans="1:28" ht="13.5">
      <c r="A53" s="64"/>
      <c r="B53" s="64"/>
      <c r="C53" s="64"/>
      <c r="D53" s="64"/>
      <c r="E53" s="51"/>
      <c r="F53" s="51"/>
      <c r="G53" s="64"/>
      <c r="H53" s="50"/>
      <c r="I53" s="62"/>
      <c r="J53" s="61"/>
      <c r="K53" s="50"/>
      <c r="L53" s="62"/>
      <c r="M53" s="61"/>
      <c r="N53" s="50"/>
      <c r="O53" s="62"/>
      <c r="P53" s="61"/>
      <c r="Q53" s="50"/>
      <c r="R53" s="62"/>
      <c r="S53" s="61"/>
      <c r="T53" s="50"/>
      <c r="U53" s="62"/>
      <c r="V53" s="61"/>
      <c r="W53" s="61"/>
      <c r="X53" s="61"/>
      <c r="Y53" s="66"/>
      <c r="Z53" s="67"/>
      <c r="AA53" s="61"/>
      <c r="AB53" s="63"/>
    </row>
    <row r="54" spans="1:28" ht="13.5">
      <c r="A54" s="64"/>
      <c r="B54" s="64"/>
      <c r="C54" s="64"/>
      <c r="D54" s="64"/>
      <c r="E54" s="64"/>
      <c r="F54" s="64"/>
      <c r="G54" s="64"/>
      <c r="H54" s="50"/>
      <c r="I54" s="52"/>
      <c r="J54" s="61"/>
      <c r="K54" s="50"/>
      <c r="L54" s="53"/>
      <c r="M54" s="61"/>
      <c r="N54" s="55"/>
      <c r="O54" s="53"/>
      <c r="P54" s="61"/>
      <c r="Q54" s="55"/>
      <c r="R54" s="53"/>
      <c r="S54" s="61"/>
      <c r="T54" s="55"/>
      <c r="U54" s="53"/>
      <c r="V54" s="61"/>
      <c r="W54" s="61"/>
      <c r="X54" s="61"/>
      <c r="Y54" s="66"/>
      <c r="Z54" s="67"/>
      <c r="AA54" s="61"/>
      <c r="AB54" s="63"/>
    </row>
    <row r="55" spans="1:28" ht="13.5">
      <c r="A55" s="64"/>
      <c r="B55" s="64"/>
      <c r="C55" s="65"/>
      <c r="D55" s="65"/>
      <c r="E55" s="65"/>
      <c r="F55" s="65"/>
      <c r="G55" s="64"/>
      <c r="H55" s="50"/>
      <c r="I55" s="54"/>
      <c r="J55" s="61"/>
      <c r="K55" s="50"/>
      <c r="L55" s="54"/>
      <c r="M55" s="61"/>
      <c r="N55" s="55"/>
      <c r="O55" s="54"/>
      <c r="P55" s="61"/>
      <c r="Q55" s="55"/>
      <c r="R55" s="54"/>
      <c r="S55" s="61"/>
      <c r="T55" s="56"/>
      <c r="U55" s="54"/>
      <c r="V55" s="61"/>
      <c r="W55" s="61"/>
      <c r="X55" s="61"/>
      <c r="Y55" s="66"/>
      <c r="Z55" s="67"/>
      <c r="AA55" s="61"/>
      <c r="AB55" s="63"/>
    </row>
    <row r="56" spans="1:28" ht="13.5">
      <c r="A56" s="64"/>
      <c r="B56" s="64"/>
      <c r="C56" s="65"/>
      <c r="D56" s="65"/>
      <c r="E56" s="65"/>
      <c r="F56" s="65"/>
      <c r="G56" s="64"/>
      <c r="H56" s="50"/>
      <c r="I56" s="62"/>
      <c r="J56" s="61"/>
      <c r="K56" s="50"/>
      <c r="L56" s="62"/>
      <c r="M56" s="61"/>
      <c r="N56" s="55"/>
      <c r="O56" s="62"/>
      <c r="P56" s="61"/>
      <c r="Q56" s="55"/>
      <c r="R56" s="62"/>
      <c r="S56" s="61"/>
      <c r="T56" s="56"/>
      <c r="U56" s="62"/>
      <c r="V56" s="61"/>
      <c r="W56" s="61"/>
      <c r="X56" s="61"/>
      <c r="Y56" s="66"/>
      <c r="Z56" s="67"/>
      <c r="AA56" s="61"/>
      <c r="AB56" s="63"/>
    </row>
    <row r="57" spans="1:28" ht="13.5">
      <c r="A57" s="64"/>
      <c r="B57" s="64"/>
      <c r="C57" s="65"/>
      <c r="D57" s="65"/>
      <c r="E57" s="51"/>
      <c r="F57" s="51"/>
      <c r="G57" s="64"/>
      <c r="H57" s="50"/>
      <c r="I57" s="62"/>
      <c r="J57" s="61"/>
      <c r="K57" s="50"/>
      <c r="L57" s="62"/>
      <c r="M57" s="61"/>
      <c r="N57" s="50"/>
      <c r="O57" s="62"/>
      <c r="P57" s="61"/>
      <c r="Q57" s="50"/>
      <c r="R57" s="62"/>
      <c r="S57" s="61"/>
      <c r="T57" s="50"/>
      <c r="U57" s="62"/>
      <c r="V57" s="61"/>
      <c r="W57" s="61"/>
      <c r="X57" s="61"/>
      <c r="Y57" s="66"/>
      <c r="Z57" s="67"/>
      <c r="AA57" s="61"/>
      <c r="AB57" s="63"/>
    </row>
    <row r="58" spans="1:28" ht="13.5">
      <c r="A58" s="64"/>
      <c r="B58" s="64"/>
      <c r="C58" s="64"/>
      <c r="D58" s="64"/>
      <c r="E58" s="64"/>
      <c r="F58" s="64"/>
      <c r="G58" s="64"/>
      <c r="H58" s="50"/>
      <c r="I58" s="52"/>
      <c r="J58" s="61"/>
      <c r="K58" s="50"/>
      <c r="L58" s="53"/>
      <c r="M58" s="61"/>
      <c r="N58" s="55"/>
      <c r="O58" s="53"/>
      <c r="P58" s="61"/>
      <c r="Q58" s="55"/>
      <c r="R58" s="53"/>
      <c r="S58" s="61"/>
      <c r="T58" s="55"/>
      <c r="U58" s="53"/>
      <c r="V58" s="61"/>
      <c r="W58" s="61"/>
      <c r="X58" s="61"/>
      <c r="Y58" s="66"/>
      <c r="Z58" s="67"/>
      <c r="AA58" s="61"/>
      <c r="AB58" s="63"/>
    </row>
    <row r="59" spans="1:28" ht="13.5">
      <c r="A59" s="64"/>
      <c r="B59" s="64"/>
      <c r="C59" s="65"/>
      <c r="D59" s="65"/>
      <c r="E59" s="65"/>
      <c r="F59" s="65"/>
      <c r="G59" s="64"/>
      <c r="H59" s="50"/>
      <c r="I59" s="54"/>
      <c r="J59" s="61"/>
      <c r="K59" s="50"/>
      <c r="L59" s="54"/>
      <c r="M59" s="61"/>
      <c r="N59" s="55"/>
      <c r="O59" s="54"/>
      <c r="P59" s="61"/>
      <c r="Q59" s="55"/>
      <c r="R59" s="54"/>
      <c r="S59" s="61"/>
      <c r="T59" s="56"/>
      <c r="U59" s="54"/>
      <c r="V59" s="61"/>
      <c r="W59" s="61"/>
      <c r="X59" s="61"/>
      <c r="Y59" s="66"/>
      <c r="Z59" s="67"/>
      <c r="AA59" s="61"/>
      <c r="AB59" s="63"/>
    </row>
    <row r="60" spans="1:28" ht="13.5">
      <c r="A60" s="64"/>
      <c r="B60" s="64"/>
      <c r="C60" s="65"/>
      <c r="D60" s="65"/>
      <c r="E60" s="65"/>
      <c r="F60" s="65"/>
      <c r="G60" s="64"/>
      <c r="H60" s="50"/>
      <c r="I60" s="62"/>
      <c r="J60" s="61"/>
      <c r="K60" s="50"/>
      <c r="L60" s="62"/>
      <c r="M60" s="61"/>
      <c r="N60" s="55"/>
      <c r="O60" s="62"/>
      <c r="P60" s="61"/>
      <c r="Q60" s="55"/>
      <c r="R60" s="62"/>
      <c r="S60" s="61"/>
      <c r="T60" s="56"/>
      <c r="U60" s="62"/>
      <c r="V60" s="61"/>
      <c r="W60" s="61"/>
      <c r="X60" s="61"/>
      <c r="Y60" s="66"/>
      <c r="Z60" s="67"/>
      <c r="AA60" s="61"/>
      <c r="AB60" s="63"/>
    </row>
    <row r="61" spans="1:28" ht="13.5">
      <c r="A61" s="64"/>
      <c r="B61" s="64"/>
      <c r="C61" s="65"/>
      <c r="D61" s="65"/>
      <c r="E61" s="51"/>
      <c r="F61" s="51"/>
      <c r="G61" s="64"/>
      <c r="H61" s="50"/>
      <c r="I61" s="62"/>
      <c r="J61" s="61"/>
      <c r="K61" s="50"/>
      <c r="L61" s="62"/>
      <c r="M61" s="61"/>
      <c r="N61" s="50"/>
      <c r="O61" s="62"/>
      <c r="P61" s="61"/>
      <c r="Q61" s="50"/>
      <c r="R61" s="62"/>
      <c r="S61" s="61"/>
      <c r="T61" s="50"/>
      <c r="U61" s="62"/>
      <c r="V61" s="61"/>
      <c r="W61" s="61"/>
      <c r="X61" s="61"/>
      <c r="Y61" s="66"/>
      <c r="Z61" s="67"/>
      <c r="AA61" s="61"/>
      <c r="AB61" s="63"/>
    </row>
    <row r="62" spans="1:28" ht="13.5">
      <c r="A62" s="17"/>
      <c r="B62" s="48"/>
      <c r="C62" s="49"/>
      <c r="D62" s="49"/>
      <c r="E62" s="17"/>
      <c r="F62" s="17"/>
      <c r="G62" s="17"/>
      <c r="H62" s="50"/>
      <c r="I62" s="17"/>
      <c r="J62" s="17"/>
      <c r="K62" s="50"/>
      <c r="L62" s="17"/>
      <c r="M62" s="17"/>
      <c r="N62" s="50"/>
      <c r="O62" s="17"/>
      <c r="P62" s="17"/>
      <c r="Q62" s="50"/>
      <c r="R62" s="17"/>
      <c r="S62" s="17"/>
      <c r="T62" s="50"/>
      <c r="U62" s="17"/>
      <c r="V62" s="17"/>
      <c r="W62" s="17"/>
      <c r="X62" s="17"/>
      <c r="Y62" s="50"/>
      <c r="Z62" s="17"/>
      <c r="AA62" s="17"/>
      <c r="AB62" s="17"/>
    </row>
    <row r="63" spans="1:4" ht="13.5">
      <c r="A63" s="17"/>
      <c r="B63" s="48"/>
      <c r="C63" s="49"/>
      <c r="D63" s="49"/>
    </row>
    <row r="64" spans="1:4" ht="13.5">
      <c r="A64" s="17"/>
      <c r="B64" s="48"/>
      <c r="C64" s="49"/>
      <c r="D64" s="49"/>
    </row>
    <row r="65" spans="1:4" ht="13.5">
      <c r="A65" s="17"/>
      <c r="B65" s="48"/>
      <c r="C65" s="49"/>
      <c r="D65" s="49"/>
    </row>
    <row r="66" spans="1:4" ht="13.5">
      <c r="A66" s="17"/>
      <c r="B66" s="48"/>
      <c r="C66" s="49"/>
      <c r="D66" s="49"/>
    </row>
    <row r="67" spans="1:4" ht="13.5">
      <c r="A67" s="17"/>
      <c r="B67" s="48"/>
      <c r="C67" s="49"/>
      <c r="D67" s="49"/>
    </row>
    <row r="68" spans="1:4" ht="13.5">
      <c r="A68" s="17"/>
      <c r="B68" s="48"/>
      <c r="C68" s="49"/>
      <c r="D68" s="49"/>
    </row>
    <row r="69" spans="1:4" ht="13.5">
      <c r="A69" s="17"/>
      <c r="B69" s="48"/>
      <c r="C69" s="49"/>
      <c r="D69" s="49"/>
    </row>
    <row r="70" spans="1:4" ht="13.5">
      <c r="A70" s="17"/>
      <c r="B70" s="48"/>
      <c r="C70" s="49"/>
      <c r="D70" s="49"/>
    </row>
    <row r="71" spans="1:4" ht="13.5">
      <c r="A71" s="17"/>
      <c r="B71" s="48"/>
      <c r="C71" s="49"/>
      <c r="D71" s="49"/>
    </row>
    <row r="72" spans="1:4" ht="13.5">
      <c r="A72" s="17"/>
      <c r="B72" s="48"/>
      <c r="C72" s="49"/>
      <c r="D72" s="49"/>
    </row>
    <row r="73" spans="1:4" ht="13.5">
      <c r="A73" s="17"/>
      <c r="B73" s="48"/>
      <c r="C73" s="49"/>
      <c r="D73" s="49"/>
    </row>
    <row r="74" spans="1:4" ht="13.5">
      <c r="A74" s="17"/>
      <c r="B74" s="48"/>
      <c r="C74" s="49"/>
      <c r="D74" s="49"/>
    </row>
    <row r="75" spans="1:4" ht="13.5">
      <c r="A75" s="17"/>
      <c r="B75" s="48"/>
      <c r="C75" s="49"/>
      <c r="D75" s="49"/>
    </row>
    <row r="76" spans="1:4" ht="13.5">
      <c r="A76" s="17"/>
      <c r="B76" s="48"/>
      <c r="C76" s="49"/>
      <c r="D76" s="49"/>
    </row>
    <row r="77" spans="1:4" ht="13.5">
      <c r="A77" s="17"/>
      <c r="B77" s="48"/>
      <c r="C77" s="49"/>
      <c r="D77" s="49"/>
    </row>
    <row r="78" spans="1:4" ht="13.5">
      <c r="A78" s="17"/>
      <c r="B78" s="48"/>
      <c r="C78" s="49"/>
      <c r="D78" s="49"/>
    </row>
    <row r="79" spans="1:4" ht="13.5">
      <c r="A79" s="17"/>
      <c r="B79" s="48"/>
      <c r="C79" s="49"/>
      <c r="D79" s="49"/>
    </row>
    <row r="80" spans="1:4" ht="13.5">
      <c r="A80" s="17"/>
      <c r="B80" s="48"/>
      <c r="C80" s="49"/>
      <c r="D80" s="49"/>
    </row>
    <row r="81" spans="1:4" ht="13.5">
      <c r="A81" s="17"/>
      <c r="B81" s="48"/>
      <c r="C81" s="49"/>
      <c r="D81" s="49"/>
    </row>
    <row r="82" spans="1:4" ht="13.5">
      <c r="A82" s="17"/>
      <c r="B82" s="48"/>
      <c r="C82" s="49"/>
      <c r="D82" s="49"/>
    </row>
    <row r="83" spans="1:4" ht="13.5">
      <c r="A83" s="17"/>
      <c r="B83" s="48"/>
      <c r="C83" s="49"/>
      <c r="D83" s="49"/>
    </row>
    <row r="84" spans="1:4" ht="13.5">
      <c r="A84" s="17"/>
      <c r="B84" s="48"/>
      <c r="C84" s="49"/>
      <c r="D84" s="49"/>
    </row>
    <row r="85" spans="1:4" ht="13.5">
      <c r="A85" s="17"/>
      <c r="B85" s="48"/>
      <c r="C85" s="49"/>
      <c r="D85" s="49"/>
    </row>
    <row r="86" spans="1:4" ht="13.5">
      <c r="A86" s="17"/>
      <c r="B86" s="48"/>
      <c r="C86" s="49"/>
      <c r="D86" s="49"/>
    </row>
    <row r="87" spans="1:4" ht="13.5">
      <c r="A87" s="17"/>
      <c r="B87" s="48"/>
      <c r="C87" s="49"/>
      <c r="D87" s="49"/>
    </row>
    <row r="88" spans="1:4" ht="13.5">
      <c r="A88" s="17"/>
      <c r="B88" s="48"/>
      <c r="C88" s="49"/>
      <c r="D88" s="49"/>
    </row>
    <row r="89" spans="1:4" ht="13.5">
      <c r="A89" s="17"/>
      <c r="B89" s="48"/>
      <c r="C89" s="49"/>
      <c r="D89" s="49"/>
    </row>
    <row r="90" spans="1:4" ht="13.5">
      <c r="A90" s="17"/>
      <c r="B90" s="48"/>
      <c r="C90" s="49"/>
      <c r="D90" s="49"/>
    </row>
    <row r="91" spans="1:4" ht="13.5">
      <c r="A91" s="17"/>
      <c r="B91" s="48"/>
      <c r="C91" s="49"/>
      <c r="D91" s="49"/>
    </row>
    <row r="92" spans="1:4" ht="13.5">
      <c r="A92" s="17"/>
      <c r="B92" s="48"/>
      <c r="C92" s="49"/>
      <c r="D92" s="49"/>
    </row>
    <row r="93" spans="1:4" ht="13.5">
      <c r="A93" s="17"/>
      <c r="B93" s="48"/>
      <c r="C93" s="49"/>
      <c r="D93" s="49"/>
    </row>
    <row r="94" spans="1:4" ht="13.5">
      <c r="A94" s="17"/>
      <c r="B94" s="48"/>
      <c r="C94" s="49"/>
      <c r="D94" s="49"/>
    </row>
    <row r="95" spans="1:4" ht="13.5">
      <c r="A95" s="17"/>
      <c r="B95" s="48"/>
      <c r="C95" s="49"/>
      <c r="D95" s="49"/>
    </row>
    <row r="96" spans="1:4" ht="13.5">
      <c r="A96" s="17"/>
      <c r="B96" s="48"/>
      <c r="C96" s="49"/>
      <c r="D96" s="49"/>
    </row>
    <row r="97" spans="1:4" ht="13.5">
      <c r="A97" s="17"/>
      <c r="B97" s="48"/>
      <c r="C97" s="49"/>
      <c r="D97" s="49"/>
    </row>
    <row r="98" spans="1:4" ht="13.5">
      <c r="A98" s="17"/>
      <c r="B98" s="48"/>
      <c r="C98" s="49"/>
      <c r="D98" s="49"/>
    </row>
  </sheetData>
  <sheetProtection/>
  <mergeCells count="358">
    <mergeCell ref="C8:D8"/>
    <mergeCell ref="E8:F8"/>
    <mergeCell ref="A1:E2"/>
    <mergeCell ref="F2:G2"/>
    <mergeCell ref="A4:A8"/>
    <mergeCell ref="B4:B8"/>
    <mergeCell ref="C4:D4"/>
    <mergeCell ref="E4:F4"/>
    <mergeCell ref="G4:G7"/>
    <mergeCell ref="C5:D7"/>
    <mergeCell ref="E11:F11"/>
    <mergeCell ref="M9:M12"/>
    <mergeCell ref="T2:U2"/>
    <mergeCell ref="K4:L4"/>
    <mergeCell ref="N4:O4"/>
    <mergeCell ref="Q4:R4"/>
    <mergeCell ref="T4:U4"/>
    <mergeCell ref="H2:R2"/>
    <mergeCell ref="Z3:AB3"/>
    <mergeCell ref="O7:O8"/>
    <mergeCell ref="R7:R8"/>
    <mergeCell ref="U7:U8"/>
    <mergeCell ref="Y7:Y8"/>
    <mergeCell ref="A3:T3"/>
    <mergeCell ref="E5:F7"/>
    <mergeCell ref="I7:I8"/>
    <mergeCell ref="Y4:Y6"/>
    <mergeCell ref="Z4:Z6"/>
    <mergeCell ref="C16:D16"/>
    <mergeCell ref="C9:D9"/>
    <mergeCell ref="AB4:AB8"/>
    <mergeCell ref="Z7:Z8"/>
    <mergeCell ref="L7:L8"/>
    <mergeCell ref="E9:F9"/>
    <mergeCell ref="Y9:Y12"/>
    <mergeCell ref="Z9:Z12"/>
    <mergeCell ref="H4:I4"/>
    <mergeCell ref="E10:F10"/>
    <mergeCell ref="R11:R12"/>
    <mergeCell ref="U11:U12"/>
    <mergeCell ref="G13:G14"/>
    <mergeCell ref="A13:A16"/>
    <mergeCell ref="B13:B16"/>
    <mergeCell ref="C13:D13"/>
    <mergeCell ref="A9:A12"/>
    <mergeCell ref="B9:B12"/>
    <mergeCell ref="C10:D11"/>
    <mergeCell ref="C14:D15"/>
    <mergeCell ref="AB9:AB12"/>
    <mergeCell ref="S9:S12"/>
    <mergeCell ref="V9:V12"/>
    <mergeCell ref="W9:W12"/>
    <mergeCell ref="X9:X12"/>
    <mergeCell ref="AB13:AB16"/>
    <mergeCell ref="P9:P12"/>
    <mergeCell ref="G11:G12"/>
    <mergeCell ref="I11:I12"/>
    <mergeCell ref="L11:L12"/>
    <mergeCell ref="O11:O12"/>
    <mergeCell ref="G9:G10"/>
    <mergeCell ref="J9:J12"/>
    <mergeCell ref="AA9:AA12"/>
    <mergeCell ref="P13:P16"/>
    <mergeCell ref="O15:O16"/>
    <mergeCell ref="R15:R16"/>
    <mergeCell ref="V13:V16"/>
    <mergeCell ref="W13:W16"/>
    <mergeCell ref="C12:D12"/>
    <mergeCell ref="AB17:AB20"/>
    <mergeCell ref="E17:F17"/>
    <mergeCell ref="G17:G18"/>
    <mergeCell ref="J17:J20"/>
    <mergeCell ref="M17:M20"/>
    <mergeCell ref="E18:F18"/>
    <mergeCell ref="E19:F19"/>
    <mergeCell ref="G19:G20"/>
    <mergeCell ref="E13:F13"/>
    <mergeCell ref="E14:F14"/>
    <mergeCell ref="E15:F15"/>
    <mergeCell ref="G15:G16"/>
    <mergeCell ref="I15:I16"/>
    <mergeCell ref="I23:I24"/>
    <mergeCell ref="L23:L24"/>
    <mergeCell ref="X17:X20"/>
    <mergeCell ref="J13:J16"/>
    <mergeCell ref="M13:M16"/>
    <mergeCell ref="L15:L16"/>
    <mergeCell ref="O19:O20"/>
    <mergeCell ref="R19:R20"/>
    <mergeCell ref="U19:U20"/>
    <mergeCell ref="P17:P20"/>
    <mergeCell ref="U15:U16"/>
    <mergeCell ref="S13:S16"/>
    <mergeCell ref="Z17:Z20"/>
    <mergeCell ref="AA17:AA20"/>
    <mergeCell ref="S17:S20"/>
    <mergeCell ref="X13:X16"/>
    <mergeCell ref="Y13:Y16"/>
    <mergeCell ref="Z13:Z16"/>
    <mergeCell ref="AA13:AA16"/>
    <mergeCell ref="Y17:Y20"/>
    <mergeCell ref="V17:V20"/>
    <mergeCell ref="I19:I20"/>
    <mergeCell ref="L19:L20"/>
    <mergeCell ref="W17:W20"/>
    <mergeCell ref="A21:A24"/>
    <mergeCell ref="B21:B24"/>
    <mergeCell ref="C21:D21"/>
    <mergeCell ref="E21:F21"/>
    <mergeCell ref="C22:D23"/>
    <mergeCell ref="E22:F22"/>
    <mergeCell ref="E23:F23"/>
    <mergeCell ref="C24:D24"/>
    <mergeCell ref="A17:A20"/>
    <mergeCell ref="B17:B20"/>
    <mergeCell ref="C17:D17"/>
    <mergeCell ref="C20:D20"/>
    <mergeCell ref="C18:D19"/>
    <mergeCell ref="AA25:AA28"/>
    <mergeCell ref="P25:P28"/>
    <mergeCell ref="S25:S28"/>
    <mergeCell ref="V25:V28"/>
    <mergeCell ref="W25:W28"/>
    <mergeCell ref="X25:X28"/>
    <mergeCell ref="AA21:AA24"/>
    <mergeCell ref="R23:R24"/>
    <mergeCell ref="U23:U24"/>
    <mergeCell ref="V21:V24"/>
    <mergeCell ref="W21:W24"/>
    <mergeCell ref="S21:S24"/>
    <mergeCell ref="X21:X24"/>
    <mergeCell ref="Y21:Y24"/>
    <mergeCell ref="B29:B32"/>
    <mergeCell ref="C29:D29"/>
    <mergeCell ref="C32:D32"/>
    <mergeCell ref="Z21:Z24"/>
    <mergeCell ref="O23:O24"/>
    <mergeCell ref="G21:G22"/>
    <mergeCell ref="J21:J24"/>
    <mergeCell ref="M21:M24"/>
    <mergeCell ref="P21:P24"/>
    <mergeCell ref="G23:G24"/>
    <mergeCell ref="L27:L28"/>
    <mergeCell ref="C28:D28"/>
    <mergeCell ref="AB21:AB24"/>
    <mergeCell ref="E25:F25"/>
    <mergeCell ref="G25:G26"/>
    <mergeCell ref="J25:J28"/>
    <mergeCell ref="M25:M28"/>
    <mergeCell ref="AB25:AB28"/>
    <mergeCell ref="O27:O28"/>
    <mergeCell ref="R27:R28"/>
    <mergeCell ref="A25:A28"/>
    <mergeCell ref="B25:B28"/>
    <mergeCell ref="C25:D25"/>
    <mergeCell ref="I27:I28"/>
    <mergeCell ref="C26:D27"/>
    <mergeCell ref="E26:F26"/>
    <mergeCell ref="E27:F27"/>
    <mergeCell ref="G27:G28"/>
    <mergeCell ref="S33:S36"/>
    <mergeCell ref="Y25:Y28"/>
    <mergeCell ref="U27:U28"/>
    <mergeCell ref="Z25:Z28"/>
    <mergeCell ref="X33:X36"/>
    <mergeCell ref="Y29:Y32"/>
    <mergeCell ref="V33:V36"/>
    <mergeCell ref="U35:U36"/>
    <mergeCell ref="AA33:AA36"/>
    <mergeCell ref="Y33:Y36"/>
    <mergeCell ref="Z33:Z36"/>
    <mergeCell ref="P29:P32"/>
    <mergeCell ref="S29:S32"/>
    <mergeCell ref="V29:V32"/>
    <mergeCell ref="W29:W32"/>
    <mergeCell ref="U31:U32"/>
    <mergeCell ref="Z29:Z32"/>
    <mergeCell ref="W33:W36"/>
    <mergeCell ref="AB29:AB32"/>
    <mergeCell ref="C30:D31"/>
    <mergeCell ref="E30:F30"/>
    <mergeCell ref="E31:F31"/>
    <mergeCell ref="G31:G32"/>
    <mergeCell ref="I31:I32"/>
    <mergeCell ref="L31:L32"/>
    <mergeCell ref="O31:O32"/>
    <mergeCell ref="X29:X32"/>
    <mergeCell ref="AA29:AA32"/>
    <mergeCell ref="A38:A41"/>
    <mergeCell ref="E38:F38"/>
    <mergeCell ref="G38:G39"/>
    <mergeCell ref="J38:J41"/>
    <mergeCell ref="B38:B41"/>
    <mergeCell ref="C38:D38"/>
    <mergeCell ref="R31:R32"/>
    <mergeCell ref="A33:G36"/>
    <mergeCell ref="J33:J36"/>
    <mergeCell ref="M33:M36"/>
    <mergeCell ref="P33:P36"/>
    <mergeCell ref="I35:I36"/>
    <mergeCell ref="L35:L36"/>
    <mergeCell ref="O35:O36"/>
    <mergeCell ref="R35:R36"/>
    <mergeCell ref="A29:A32"/>
    <mergeCell ref="E29:F29"/>
    <mergeCell ref="G29:G30"/>
    <mergeCell ref="J29:J32"/>
    <mergeCell ref="M29:M32"/>
    <mergeCell ref="AA38:AA41"/>
    <mergeCell ref="L40:L41"/>
    <mergeCell ref="O40:O41"/>
    <mergeCell ref="R40:R41"/>
    <mergeCell ref="M38:M41"/>
    <mergeCell ref="P38:P41"/>
    <mergeCell ref="C41:D41"/>
    <mergeCell ref="V38:V41"/>
    <mergeCell ref="W38:W41"/>
    <mergeCell ref="Z38:Z41"/>
    <mergeCell ref="AB38:AB41"/>
    <mergeCell ref="C39:D40"/>
    <mergeCell ref="E39:F39"/>
    <mergeCell ref="E40:F40"/>
    <mergeCell ref="G40:G41"/>
    <mergeCell ref="I40:I41"/>
    <mergeCell ref="X38:X41"/>
    <mergeCell ref="Y38:Y41"/>
    <mergeCell ref="S38:S41"/>
    <mergeCell ref="U40:U41"/>
    <mergeCell ref="L44:L45"/>
    <mergeCell ref="O44:O45"/>
    <mergeCell ref="E42:F42"/>
    <mergeCell ref="G42:G43"/>
    <mergeCell ref="J42:J45"/>
    <mergeCell ref="M42:M45"/>
    <mergeCell ref="P42:P45"/>
    <mergeCell ref="S42:S45"/>
    <mergeCell ref="V42:V45"/>
    <mergeCell ref="W42:W45"/>
    <mergeCell ref="R44:R45"/>
    <mergeCell ref="U44:U45"/>
    <mergeCell ref="E43:F43"/>
    <mergeCell ref="E44:F44"/>
    <mergeCell ref="G44:G45"/>
    <mergeCell ref="C45:D45"/>
    <mergeCell ref="A42:A45"/>
    <mergeCell ref="B42:B45"/>
    <mergeCell ref="C42:D42"/>
    <mergeCell ref="C43:D44"/>
    <mergeCell ref="I44:I45"/>
    <mergeCell ref="AB46:AB49"/>
    <mergeCell ref="E46:F46"/>
    <mergeCell ref="G46:G47"/>
    <mergeCell ref="J46:J49"/>
    <mergeCell ref="M46:M49"/>
    <mergeCell ref="E47:F47"/>
    <mergeCell ref="E48:F48"/>
    <mergeCell ref="G48:G49"/>
    <mergeCell ref="L48:L49"/>
    <mergeCell ref="AB42:AB45"/>
    <mergeCell ref="X46:X49"/>
    <mergeCell ref="Y46:Y49"/>
    <mergeCell ref="Z46:Z49"/>
    <mergeCell ref="AA46:AA49"/>
    <mergeCell ref="AA42:AA45"/>
    <mergeCell ref="Z42:Z45"/>
    <mergeCell ref="X42:X45"/>
    <mergeCell ref="Y42:Y45"/>
    <mergeCell ref="V46:V49"/>
    <mergeCell ref="W46:W49"/>
    <mergeCell ref="O48:O49"/>
    <mergeCell ref="R48:R49"/>
    <mergeCell ref="U48:U49"/>
    <mergeCell ref="P46:P49"/>
    <mergeCell ref="S46:S49"/>
    <mergeCell ref="M50:M53"/>
    <mergeCell ref="P50:P53"/>
    <mergeCell ref="G52:G53"/>
    <mergeCell ref="I52:I53"/>
    <mergeCell ref="L52:L53"/>
    <mergeCell ref="O52:O53"/>
    <mergeCell ref="A46:A49"/>
    <mergeCell ref="B46:B49"/>
    <mergeCell ref="G50:G51"/>
    <mergeCell ref="J50:J53"/>
    <mergeCell ref="C46:D46"/>
    <mergeCell ref="C49:D49"/>
    <mergeCell ref="C47:D48"/>
    <mergeCell ref="I48:I49"/>
    <mergeCell ref="A50:A53"/>
    <mergeCell ref="B50:B53"/>
    <mergeCell ref="C50:D50"/>
    <mergeCell ref="E50:F50"/>
    <mergeCell ref="C51:D52"/>
    <mergeCell ref="E51:F51"/>
    <mergeCell ref="E52:F52"/>
    <mergeCell ref="C53:D53"/>
    <mergeCell ref="R52:R53"/>
    <mergeCell ref="U52:U53"/>
    <mergeCell ref="X54:X57"/>
    <mergeCell ref="Y54:Y57"/>
    <mergeCell ref="S50:S53"/>
    <mergeCell ref="AB54:AB57"/>
    <mergeCell ref="O56:O57"/>
    <mergeCell ref="R56:R57"/>
    <mergeCell ref="U56:U57"/>
    <mergeCell ref="Z54:Z57"/>
    <mergeCell ref="AA54:AA57"/>
    <mergeCell ref="P54:P57"/>
    <mergeCell ref="S54:S57"/>
    <mergeCell ref="V54:V57"/>
    <mergeCell ref="W54:W57"/>
    <mergeCell ref="AB50:AB53"/>
    <mergeCell ref="V50:V53"/>
    <mergeCell ref="W50:W53"/>
    <mergeCell ref="X50:X53"/>
    <mergeCell ref="Y50:Y53"/>
    <mergeCell ref="Z50:Z53"/>
    <mergeCell ref="AA50:AA53"/>
    <mergeCell ref="A54:A57"/>
    <mergeCell ref="B54:B57"/>
    <mergeCell ref="C54:D54"/>
    <mergeCell ref="C55:D56"/>
    <mergeCell ref="A58:A61"/>
    <mergeCell ref="B58:B61"/>
    <mergeCell ref="C58:D58"/>
    <mergeCell ref="C61:D61"/>
    <mergeCell ref="C59:D60"/>
    <mergeCell ref="C57:D57"/>
    <mergeCell ref="G54:G55"/>
    <mergeCell ref="J54:J57"/>
    <mergeCell ref="E60:F60"/>
    <mergeCell ref="G60:G61"/>
    <mergeCell ref="I60:I61"/>
    <mergeCell ref="E54:F54"/>
    <mergeCell ref="V58:V61"/>
    <mergeCell ref="W58:W61"/>
    <mergeCell ref="E55:F55"/>
    <mergeCell ref="E56:F56"/>
    <mergeCell ref="G56:G57"/>
    <mergeCell ref="I56:I57"/>
    <mergeCell ref="L56:L57"/>
    <mergeCell ref="L60:L61"/>
    <mergeCell ref="X58:X61"/>
    <mergeCell ref="AB58:AB61"/>
    <mergeCell ref="E58:F58"/>
    <mergeCell ref="G58:G59"/>
    <mergeCell ref="J58:J61"/>
    <mergeCell ref="M58:M61"/>
    <mergeCell ref="E59:F59"/>
    <mergeCell ref="Y58:Y61"/>
    <mergeCell ref="Z58:Z61"/>
    <mergeCell ref="AA58:AA61"/>
    <mergeCell ref="M54:M57"/>
    <mergeCell ref="O60:O61"/>
    <mergeCell ref="R60:R61"/>
    <mergeCell ref="U60:U61"/>
    <mergeCell ref="P58:P61"/>
    <mergeCell ref="S58:S6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126"/>
      <c r="B1" s="126"/>
      <c r="C1" s="126"/>
      <c r="D1" s="126"/>
      <c r="E1" s="126"/>
      <c r="H1" s="13"/>
      <c r="K1" s="13"/>
      <c r="N1" s="13"/>
      <c r="U1" s="13"/>
    </row>
    <row r="2" spans="1:22" ht="18.75" customHeight="1">
      <c r="A2" s="126"/>
      <c r="B2" s="126"/>
      <c r="C2" s="126"/>
      <c r="D2" s="126"/>
      <c r="E2" s="126"/>
      <c r="F2" s="143" t="s">
        <v>4</v>
      </c>
      <c r="G2" s="143"/>
      <c r="H2" s="142" t="s">
        <v>113</v>
      </c>
      <c r="I2" s="142"/>
      <c r="J2" s="142"/>
      <c r="K2" s="142"/>
      <c r="L2" s="142"/>
      <c r="M2" s="142"/>
      <c r="N2" s="142"/>
      <c r="O2" s="142"/>
      <c r="U2" s="122" t="s">
        <v>255</v>
      </c>
      <c r="V2" s="122"/>
    </row>
    <row r="3" spans="1:24" s="17" customFormat="1" ht="18.75" customHeight="1" thickBot="1">
      <c r="A3" s="144" t="s">
        <v>115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35"/>
      <c r="R3" s="35"/>
      <c r="S3" s="35"/>
      <c r="U3" s="137" t="s">
        <v>112</v>
      </c>
      <c r="V3" s="138"/>
      <c r="W3" s="138"/>
      <c r="X3" s="138"/>
    </row>
    <row r="4" spans="1:24" ht="13.5" customHeight="1">
      <c r="A4" s="128" t="s">
        <v>0</v>
      </c>
      <c r="B4" s="132" t="s">
        <v>5</v>
      </c>
      <c r="C4" s="135" t="s">
        <v>43</v>
      </c>
      <c r="D4" s="136"/>
      <c r="E4" s="135" t="s">
        <v>6</v>
      </c>
      <c r="F4" s="136"/>
      <c r="G4" s="119" t="s">
        <v>3</v>
      </c>
      <c r="H4" s="120" t="s">
        <v>61</v>
      </c>
      <c r="I4" s="121"/>
      <c r="J4" s="18"/>
      <c r="K4" s="120" t="s">
        <v>62</v>
      </c>
      <c r="L4" s="121"/>
      <c r="M4" s="18"/>
      <c r="N4" s="120" t="s">
        <v>68</v>
      </c>
      <c r="O4" s="121"/>
      <c r="P4" s="18"/>
      <c r="Q4" s="18"/>
      <c r="R4" s="18"/>
      <c r="S4" s="19"/>
      <c r="T4" s="20"/>
      <c r="U4" s="91" t="s">
        <v>21</v>
      </c>
      <c r="V4" s="119" t="s">
        <v>23</v>
      </c>
      <c r="W4" s="21"/>
      <c r="X4" s="107" t="s">
        <v>25</v>
      </c>
    </row>
    <row r="5" spans="1:24" s="14" customFormat="1" ht="14.25" customHeight="1">
      <c r="A5" s="129"/>
      <c r="B5" s="133"/>
      <c r="C5" s="117" t="s">
        <v>1</v>
      </c>
      <c r="D5" s="118"/>
      <c r="E5" s="117" t="s">
        <v>2</v>
      </c>
      <c r="F5" s="118"/>
      <c r="G5" s="111"/>
      <c r="H5" s="22" t="s">
        <v>11</v>
      </c>
      <c r="I5" s="23" t="s">
        <v>15</v>
      </c>
      <c r="J5" s="24"/>
      <c r="K5" s="22" t="s">
        <v>19</v>
      </c>
      <c r="L5" s="23" t="s">
        <v>15</v>
      </c>
      <c r="M5" s="24"/>
      <c r="N5" s="22" t="s">
        <v>19</v>
      </c>
      <c r="O5" s="23" t="s">
        <v>15</v>
      </c>
      <c r="P5" s="24"/>
      <c r="Q5" s="24"/>
      <c r="R5" s="24"/>
      <c r="S5" s="24"/>
      <c r="T5" s="25"/>
      <c r="U5" s="92"/>
      <c r="V5" s="111"/>
      <c r="W5" s="26"/>
      <c r="X5" s="108"/>
    </row>
    <row r="6" spans="1:24" s="14" customFormat="1" ht="13.5">
      <c r="A6" s="129"/>
      <c r="B6" s="133"/>
      <c r="C6" s="117"/>
      <c r="D6" s="118"/>
      <c r="E6" s="117"/>
      <c r="F6" s="118"/>
      <c r="G6" s="111"/>
      <c r="H6" s="22" t="s">
        <v>12</v>
      </c>
      <c r="I6" s="23" t="s">
        <v>16</v>
      </c>
      <c r="J6" s="24"/>
      <c r="K6" s="22" t="s">
        <v>12</v>
      </c>
      <c r="L6" s="23" t="s">
        <v>16</v>
      </c>
      <c r="M6" s="24"/>
      <c r="N6" s="22" t="s">
        <v>20</v>
      </c>
      <c r="O6" s="23" t="s">
        <v>16</v>
      </c>
      <c r="P6" s="24"/>
      <c r="Q6" s="24"/>
      <c r="R6" s="24"/>
      <c r="S6" s="24"/>
      <c r="T6" s="25"/>
      <c r="U6" s="92"/>
      <c r="V6" s="111"/>
      <c r="W6" s="26"/>
      <c r="X6" s="108"/>
    </row>
    <row r="7" spans="1:24" s="14" customFormat="1" ht="13.5">
      <c r="A7" s="130"/>
      <c r="B7" s="133"/>
      <c r="C7" s="117"/>
      <c r="D7" s="118"/>
      <c r="E7" s="117"/>
      <c r="F7" s="118"/>
      <c r="G7" s="111"/>
      <c r="H7" s="27" t="s">
        <v>13</v>
      </c>
      <c r="I7" s="114" t="s">
        <v>17</v>
      </c>
      <c r="J7" s="28"/>
      <c r="K7" s="27" t="s">
        <v>13</v>
      </c>
      <c r="L7" s="114" t="s">
        <v>17</v>
      </c>
      <c r="M7" s="28"/>
      <c r="N7" s="27" t="s">
        <v>13</v>
      </c>
      <c r="O7" s="114" t="s">
        <v>17</v>
      </c>
      <c r="P7" s="28"/>
      <c r="Q7" s="28"/>
      <c r="R7" s="28"/>
      <c r="S7" s="28"/>
      <c r="T7" s="34"/>
      <c r="U7" s="92" t="s">
        <v>22</v>
      </c>
      <c r="V7" s="111" t="s">
        <v>24</v>
      </c>
      <c r="W7" s="29"/>
      <c r="X7" s="109"/>
    </row>
    <row r="8" spans="1:24" s="14" customFormat="1" ht="14.25" thickBot="1">
      <c r="A8" s="131"/>
      <c r="B8" s="134"/>
      <c r="C8" s="124" t="s">
        <v>7</v>
      </c>
      <c r="D8" s="125"/>
      <c r="E8" s="124" t="s">
        <v>8</v>
      </c>
      <c r="F8" s="125"/>
      <c r="G8" s="30" t="s">
        <v>26</v>
      </c>
      <c r="H8" s="1" t="s">
        <v>14</v>
      </c>
      <c r="I8" s="115"/>
      <c r="J8" s="31"/>
      <c r="K8" s="1" t="s">
        <v>14</v>
      </c>
      <c r="L8" s="115"/>
      <c r="M8" s="31"/>
      <c r="N8" s="1" t="s">
        <v>14</v>
      </c>
      <c r="O8" s="115"/>
      <c r="P8" s="31"/>
      <c r="Q8" s="31"/>
      <c r="R8" s="31"/>
      <c r="S8" s="31"/>
      <c r="T8" s="32"/>
      <c r="U8" s="93"/>
      <c r="V8" s="112"/>
      <c r="W8" s="33"/>
      <c r="X8" s="110"/>
    </row>
    <row r="9" spans="1:24" ht="13.5">
      <c r="A9" s="97">
        <v>1</v>
      </c>
      <c r="B9" s="100">
        <v>9</v>
      </c>
      <c r="C9" s="68">
        <v>10064638</v>
      </c>
      <c r="D9" s="69"/>
      <c r="E9" s="68" t="s">
        <v>118</v>
      </c>
      <c r="F9" s="69"/>
      <c r="G9" s="70" t="s">
        <v>119</v>
      </c>
      <c r="H9" s="11">
        <v>0.2916666666666667</v>
      </c>
      <c r="I9" s="12">
        <f>H11-H9</f>
        <v>0.08458333333333329</v>
      </c>
      <c r="J9" s="72">
        <f>I9/"01:00:00"</f>
        <v>2.029999999999999</v>
      </c>
      <c r="K9" s="3">
        <f>H11+TIME(0,40,0)</f>
        <v>0.40402777777777776</v>
      </c>
      <c r="L9" s="4">
        <f>K11-K9</f>
        <v>0.06980324074074079</v>
      </c>
      <c r="M9" s="72">
        <f>L9/"01:00:00"</f>
        <v>1.675277777777779</v>
      </c>
      <c r="N9" s="5">
        <f>K11+TIME(0,50,0)</f>
        <v>0.5085532407407408</v>
      </c>
      <c r="O9" s="4">
        <f>N10-N9</f>
        <v>0.06837962962962951</v>
      </c>
      <c r="P9" s="72">
        <f>O9/"01:00:00"</f>
        <v>1.6411111111111083</v>
      </c>
      <c r="Q9" s="72" t="e">
        <f>#REF!/"01:00:00"</f>
        <v>#REF!</v>
      </c>
      <c r="R9" s="72" t="e">
        <f>#REF!/"01:00:00"</f>
        <v>#REF!</v>
      </c>
      <c r="S9" s="72" t="e">
        <f>#REF!/"01:00:00"</f>
        <v>#REF!</v>
      </c>
      <c r="T9" s="72" t="e">
        <f>#REF!/"01:00:00"</f>
        <v>#REF!</v>
      </c>
      <c r="U9" s="91">
        <f>I9+L9+O9</f>
        <v>0.2227662037037036</v>
      </c>
      <c r="V9" s="94">
        <f>80/W9</f>
        <v>14.963370914947792</v>
      </c>
      <c r="W9" s="72">
        <f>U9/"01:00:00"</f>
        <v>5.346388888888886</v>
      </c>
      <c r="X9" s="139" t="s">
        <v>257</v>
      </c>
    </row>
    <row r="10" spans="1:24" ht="13.5">
      <c r="A10" s="98"/>
      <c r="B10" s="101"/>
      <c r="C10" s="85" t="s">
        <v>120</v>
      </c>
      <c r="D10" s="86"/>
      <c r="E10" s="85" t="s">
        <v>121</v>
      </c>
      <c r="F10" s="86"/>
      <c r="G10" s="71"/>
      <c r="H10" s="6">
        <v>0.3729861111111111</v>
      </c>
      <c r="I10" s="7">
        <f>28/J9</f>
        <v>13.79310344827587</v>
      </c>
      <c r="J10" s="73"/>
      <c r="K10" s="6">
        <v>0.4707638888888889</v>
      </c>
      <c r="L10" s="7">
        <f>28/M9</f>
        <v>16.71364616149891</v>
      </c>
      <c r="M10" s="73"/>
      <c r="N10" s="8">
        <v>0.5769328703703703</v>
      </c>
      <c r="O10" s="7">
        <f>24/P9</f>
        <v>14.62423832092081</v>
      </c>
      <c r="P10" s="73"/>
      <c r="Q10" s="73"/>
      <c r="R10" s="73"/>
      <c r="S10" s="73"/>
      <c r="T10" s="73"/>
      <c r="U10" s="92"/>
      <c r="V10" s="95"/>
      <c r="W10" s="73"/>
      <c r="X10" s="140"/>
    </row>
    <row r="11" spans="1:24" ht="13.5">
      <c r="A11" s="98"/>
      <c r="B11" s="101"/>
      <c r="C11" s="85"/>
      <c r="D11" s="86"/>
      <c r="E11" s="85" t="s">
        <v>122</v>
      </c>
      <c r="F11" s="86"/>
      <c r="G11" s="71" t="s">
        <v>123</v>
      </c>
      <c r="H11" s="9">
        <v>0.37625</v>
      </c>
      <c r="I11" s="59">
        <v>56</v>
      </c>
      <c r="J11" s="73"/>
      <c r="K11" s="9">
        <v>0.47383101851851855</v>
      </c>
      <c r="L11" s="59">
        <v>52</v>
      </c>
      <c r="M11" s="73"/>
      <c r="N11" s="10">
        <v>0.5827662037037037</v>
      </c>
      <c r="O11" s="59">
        <v>48</v>
      </c>
      <c r="P11" s="73"/>
      <c r="Q11" s="73"/>
      <c r="R11" s="73"/>
      <c r="S11" s="73"/>
      <c r="T11" s="73"/>
      <c r="U11" s="92"/>
      <c r="V11" s="95"/>
      <c r="W11" s="73"/>
      <c r="X11" s="140"/>
    </row>
    <row r="12" spans="1:24" ht="14.25" thickBot="1">
      <c r="A12" s="99"/>
      <c r="B12" s="102"/>
      <c r="C12" s="103" t="s">
        <v>124</v>
      </c>
      <c r="D12" s="104"/>
      <c r="E12" s="36" t="s">
        <v>125</v>
      </c>
      <c r="F12" s="38">
        <v>2001</v>
      </c>
      <c r="G12" s="87"/>
      <c r="H12" s="2">
        <f>H11-H10</f>
        <v>0.0032638888888888995</v>
      </c>
      <c r="I12" s="60"/>
      <c r="J12" s="58"/>
      <c r="K12" s="2">
        <f>K11-K10</f>
        <v>0.003067129629629628</v>
      </c>
      <c r="L12" s="60"/>
      <c r="M12" s="58"/>
      <c r="N12" s="2">
        <f>N11-N10</f>
        <v>0.005833333333333357</v>
      </c>
      <c r="O12" s="60"/>
      <c r="P12" s="58"/>
      <c r="Q12" s="58"/>
      <c r="R12" s="58"/>
      <c r="S12" s="58"/>
      <c r="T12" s="58"/>
      <c r="U12" s="93"/>
      <c r="V12" s="96"/>
      <c r="W12" s="58"/>
      <c r="X12" s="141"/>
    </row>
    <row r="13" spans="1:24" ht="13.5">
      <c r="A13" s="57" t="s">
        <v>58</v>
      </c>
      <c r="B13" s="74"/>
      <c r="C13" s="74"/>
      <c r="D13" s="74"/>
      <c r="E13" s="74"/>
      <c r="F13" s="74"/>
      <c r="G13" s="75"/>
      <c r="H13" s="11">
        <v>0.2916666666666667</v>
      </c>
      <c r="I13" s="12">
        <f>H15-H13</f>
        <v>0.1166666666666667</v>
      </c>
      <c r="J13" s="72">
        <f>I13/"01:00:00"</f>
        <v>2.8000000000000007</v>
      </c>
      <c r="K13" s="3">
        <f>H15+TIME(0,40,0)</f>
        <v>0.43611111111111117</v>
      </c>
      <c r="L13" s="4">
        <f>K15-K13</f>
        <v>0.11666666666666664</v>
      </c>
      <c r="M13" s="72">
        <f>L13/"01:00:00"</f>
        <v>2.7999999999999994</v>
      </c>
      <c r="N13" s="5">
        <f>K15+TIME(0,50,0)</f>
        <v>0.5875</v>
      </c>
      <c r="O13" s="4">
        <f>N14-N13</f>
        <v>0.09999999999999998</v>
      </c>
      <c r="P13" s="72">
        <f>O13/"01:00:00"</f>
        <v>2.3999999999999995</v>
      </c>
      <c r="Q13" s="72" t="e">
        <f>#REF!/"01:00:00"</f>
        <v>#REF!</v>
      </c>
      <c r="R13" s="72" t="e">
        <f>#REF!/"01:00:00"</f>
        <v>#REF!</v>
      </c>
      <c r="S13" s="72" t="e">
        <f>#REF!/"01:00:00"</f>
        <v>#REF!</v>
      </c>
      <c r="T13" s="72" t="e">
        <f>#REF!/"01:00:00"</f>
        <v>#REF!</v>
      </c>
      <c r="U13" s="91">
        <f>I13+L13+O13</f>
        <v>0.3333333333333333</v>
      </c>
      <c r="V13" s="94">
        <f>80/W13</f>
        <v>10</v>
      </c>
      <c r="W13" s="88">
        <f>U13/"01:00:00"</f>
        <v>8</v>
      </c>
      <c r="X13" s="17"/>
    </row>
    <row r="14" spans="1:24" ht="13.5">
      <c r="A14" s="76"/>
      <c r="B14" s="77"/>
      <c r="C14" s="77"/>
      <c r="D14" s="77"/>
      <c r="E14" s="77"/>
      <c r="F14" s="77"/>
      <c r="G14" s="78"/>
      <c r="H14" s="6">
        <v>0.39444444444444443</v>
      </c>
      <c r="I14" s="7">
        <f>28/J13</f>
        <v>9.999999999999998</v>
      </c>
      <c r="J14" s="73"/>
      <c r="K14" s="6">
        <v>0.5388888888888889</v>
      </c>
      <c r="L14" s="7">
        <f>28/M13</f>
        <v>10.000000000000002</v>
      </c>
      <c r="M14" s="73"/>
      <c r="N14" s="47">
        <v>0.6875</v>
      </c>
      <c r="O14" s="7">
        <f>24/P13</f>
        <v>10.000000000000002</v>
      </c>
      <c r="P14" s="73"/>
      <c r="Q14" s="73"/>
      <c r="R14" s="73"/>
      <c r="S14" s="73"/>
      <c r="T14" s="73"/>
      <c r="U14" s="92"/>
      <c r="V14" s="95"/>
      <c r="W14" s="89"/>
      <c r="X14" s="17"/>
    </row>
    <row r="15" spans="1:24" ht="13.5">
      <c r="A15" s="76"/>
      <c r="B15" s="77"/>
      <c r="C15" s="77"/>
      <c r="D15" s="77"/>
      <c r="E15" s="77"/>
      <c r="F15" s="77"/>
      <c r="G15" s="78"/>
      <c r="H15" s="9">
        <v>0.4083333333333334</v>
      </c>
      <c r="I15" s="59"/>
      <c r="J15" s="73"/>
      <c r="K15" s="9">
        <v>0.5527777777777778</v>
      </c>
      <c r="L15" s="59" t="s">
        <v>110</v>
      </c>
      <c r="M15" s="73"/>
      <c r="N15" s="10">
        <v>0.7083333333333334</v>
      </c>
      <c r="O15" s="59" t="s">
        <v>110</v>
      </c>
      <c r="P15" s="73"/>
      <c r="Q15" s="73"/>
      <c r="R15" s="73"/>
      <c r="S15" s="73"/>
      <c r="T15" s="73"/>
      <c r="U15" s="92"/>
      <c r="V15" s="95"/>
      <c r="W15" s="89"/>
      <c r="X15" s="17"/>
    </row>
    <row r="16" spans="1:24" ht="14.25" thickBot="1">
      <c r="A16" s="79"/>
      <c r="B16" s="80"/>
      <c r="C16" s="80"/>
      <c r="D16" s="80"/>
      <c r="E16" s="80"/>
      <c r="F16" s="80"/>
      <c r="G16" s="81"/>
      <c r="H16" s="2">
        <f>H15-H14</f>
        <v>0.01388888888888895</v>
      </c>
      <c r="I16" s="60"/>
      <c r="J16" s="58"/>
      <c r="K16" s="2">
        <f>K15-K14</f>
        <v>0.01388888888888895</v>
      </c>
      <c r="L16" s="60"/>
      <c r="M16" s="58"/>
      <c r="N16" s="2">
        <f>N15-N14</f>
        <v>0.02083333333333337</v>
      </c>
      <c r="O16" s="60"/>
      <c r="P16" s="58"/>
      <c r="Q16" s="58"/>
      <c r="R16" s="58"/>
      <c r="S16" s="58"/>
      <c r="T16" s="58"/>
      <c r="U16" s="93"/>
      <c r="V16" s="96"/>
      <c r="W16" s="90"/>
      <c r="X16" s="17"/>
    </row>
  </sheetData>
  <sheetProtection/>
  <mergeCells count="64">
    <mergeCell ref="A1:E2"/>
    <mergeCell ref="B9:B12"/>
    <mergeCell ref="F2:G2"/>
    <mergeCell ref="A3:P3"/>
    <mergeCell ref="C12:D12"/>
    <mergeCell ref="G9:G10"/>
    <mergeCell ref="C5:D7"/>
    <mergeCell ref="E5:F7"/>
    <mergeCell ref="E4:F4"/>
    <mergeCell ref="O7:O8"/>
    <mergeCell ref="E9:F9"/>
    <mergeCell ref="C10:D11"/>
    <mergeCell ref="H2:O2"/>
    <mergeCell ref="K4:L4"/>
    <mergeCell ref="M9:M12"/>
    <mergeCell ref="L7:L8"/>
    <mergeCell ref="N4:O4"/>
    <mergeCell ref="O11:O12"/>
    <mergeCell ref="I11:I12"/>
    <mergeCell ref="L11:L12"/>
    <mergeCell ref="I7:I8"/>
    <mergeCell ref="J9:J12"/>
    <mergeCell ref="H4:I4"/>
    <mergeCell ref="C4:D4"/>
    <mergeCell ref="E10:F10"/>
    <mergeCell ref="E11:F11"/>
    <mergeCell ref="G11:G12"/>
    <mergeCell ref="C9:D9"/>
    <mergeCell ref="X4:X8"/>
    <mergeCell ref="U4:U6"/>
    <mergeCell ref="V4:V6"/>
    <mergeCell ref="P9:P12"/>
    <mergeCell ref="U7:U8"/>
    <mergeCell ref="V7:V8"/>
    <mergeCell ref="W13:W16"/>
    <mergeCell ref="W9:W12"/>
    <mergeCell ref="P13:P16"/>
    <mergeCell ref="Q13:Q16"/>
    <mergeCell ref="R9:R12"/>
    <mergeCell ref="S9:S12"/>
    <mergeCell ref="Q9:Q12"/>
    <mergeCell ref="U13:U16"/>
    <mergeCell ref="V9:V12"/>
    <mergeCell ref="V13:V16"/>
    <mergeCell ref="T9:T12"/>
    <mergeCell ref="U9:U12"/>
    <mergeCell ref="U3:X3"/>
    <mergeCell ref="A4:A8"/>
    <mergeCell ref="B4:B8"/>
    <mergeCell ref="A9:A12"/>
    <mergeCell ref="C8:D8"/>
    <mergeCell ref="E8:F8"/>
    <mergeCell ref="G4:G7"/>
    <mergeCell ref="X9:X12"/>
    <mergeCell ref="U2:V2"/>
    <mergeCell ref="I15:I16"/>
    <mergeCell ref="A13:G16"/>
    <mergeCell ref="R13:R16"/>
    <mergeCell ref="S13:S16"/>
    <mergeCell ref="J13:J16"/>
    <mergeCell ref="M13:M16"/>
    <mergeCell ref="L15:L16"/>
    <mergeCell ref="O15:O16"/>
    <mergeCell ref="T13:T16"/>
  </mergeCells>
  <printOptions horizontalCentered="1" verticalCentered="1"/>
  <pageMargins left="0" right="0.3937007874015748" top="0.1968503937007874" bottom="0.1968503937007874" header="0.5118110236220472" footer="0.5118110236220472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126" t="s">
        <v>29</v>
      </c>
      <c r="B1" s="126"/>
      <c r="C1" s="126"/>
      <c r="D1" s="126"/>
      <c r="E1" s="126"/>
      <c r="H1" s="13"/>
      <c r="K1" s="13"/>
      <c r="N1" s="13"/>
      <c r="U1" s="13"/>
    </row>
    <row r="2" spans="1:22" ht="18.75" customHeight="1">
      <c r="A2" s="126"/>
      <c r="B2" s="126"/>
      <c r="C2" s="126"/>
      <c r="D2" s="126"/>
      <c r="E2" s="126"/>
      <c r="F2" s="143" t="s">
        <v>28</v>
      </c>
      <c r="G2" s="143"/>
      <c r="H2" s="142" t="s">
        <v>217</v>
      </c>
      <c r="I2" s="142"/>
      <c r="J2" s="142"/>
      <c r="K2" s="142"/>
      <c r="L2" s="142"/>
      <c r="M2" s="142"/>
      <c r="N2" s="142"/>
      <c r="O2" s="142"/>
      <c r="U2" s="122" t="s">
        <v>216</v>
      </c>
      <c r="V2" s="122"/>
    </row>
    <row r="3" spans="1:24" s="17" customFormat="1" ht="18.75" customHeight="1" thickBot="1">
      <c r="A3" s="144" t="s">
        <v>115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35"/>
      <c r="R3" s="35"/>
      <c r="S3" s="35"/>
      <c r="U3" s="137" t="s">
        <v>178</v>
      </c>
      <c r="V3" s="138"/>
      <c r="W3" s="138"/>
      <c r="X3" s="138"/>
    </row>
    <row r="4" spans="1:24" ht="13.5" customHeight="1">
      <c r="A4" s="128" t="s">
        <v>0</v>
      </c>
      <c r="B4" s="132" t="s">
        <v>5</v>
      </c>
      <c r="C4" s="135" t="s">
        <v>218</v>
      </c>
      <c r="D4" s="136"/>
      <c r="E4" s="135" t="s">
        <v>218</v>
      </c>
      <c r="F4" s="136"/>
      <c r="G4" s="119" t="s">
        <v>3</v>
      </c>
      <c r="H4" s="120" t="s">
        <v>219</v>
      </c>
      <c r="I4" s="121"/>
      <c r="J4" s="18"/>
      <c r="K4" s="120" t="s">
        <v>220</v>
      </c>
      <c r="L4" s="121"/>
      <c r="M4" s="18"/>
      <c r="N4" s="120" t="s">
        <v>221</v>
      </c>
      <c r="O4" s="121"/>
      <c r="P4" s="18"/>
      <c r="Q4" s="18"/>
      <c r="R4" s="18"/>
      <c r="S4" s="19"/>
      <c r="T4" s="20"/>
      <c r="U4" s="91" t="s">
        <v>222</v>
      </c>
      <c r="V4" s="119" t="s">
        <v>223</v>
      </c>
      <c r="W4" s="21"/>
      <c r="X4" s="107" t="s">
        <v>224</v>
      </c>
    </row>
    <row r="5" spans="1:24" s="14" customFormat="1" ht="14.25" customHeight="1">
      <c r="A5" s="129"/>
      <c r="B5" s="133"/>
      <c r="C5" s="117" t="s">
        <v>1</v>
      </c>
      <c r="D5" s="118"/>
      <c r="E5" s="117" t="s">
        <v>2</v>
      </c>
      <c r="F5" s="118"/>
      <c r="G5" s="111"/>
      <c r="H5" s="22" t="s">
        <v>44</v>
      </c>
      <c r="I5" s="23" t="s">
        <v>45</v>
      </c>
      <c r="J5" s="24"/>
      <c r="K5" s="22" t="s">
        <v>46</v>
      </c>
      <c r="L5" s="23" t="s">
        <v>45</v>
      </c>
      <c r="M5" s="24"/>
      <c r="N5" s="22" t="s">
        <v>46</v>
      </c>
      <c r="O5" s="23" t="s">
        <v>45</v>
      </c>
      <c r="P5" s="24"/>
      <c r="Q5" s="24"/>
      <c r="R5" s="24"/>
      <c r="S5" s="24"/>
      <c r="T5" s="25"/>
      <c r="U5" s="92"/>
      <c r="V5" s="111"/>
      <c r="W5" s="26"/>
      <c r="X5" s="108"/>
    </row>
    <row r="6" spans="1:24" s="14" customFormat="1" ht="13.5">
      <c r="A6" s="129"/>
      <c r="B6" s="133"/>
      <c r="C6" s="117"/>
      <c r="D6" s="118"/>
      <c r="E6" s="117"/>
      <c r="F6" s="118"/>
      <c r="G6" s="111"/>
      <c r="H6" s="22" t="s">
        <v>47</v>
      </c>
      <c r="I6" s="23" t="s">
        <v>48</v>
      </c>
      <c r="J6" s="24"/>
      <c r="K6" s="22" t="s">
        <v>47</v>
      </c>
      <c r="L6" s="23" t="s">
        <v>48</v>
      </c>
      <c r="M6" s="24"/>
      <c r="N6" s="22" t="s">
        <v>47</v>
      </c>
      <c r="O6" s="23" t="s">
        <v>48</v>
      </c>
      <c r="P6" s="24"/>
      <c r="Q6" s="24"/>
      <c r="R6" s="24"/>
      <c r="S6" s="24"/>
      <c r="T6" s="25"/>
      <c r="U6" s="92"/>
      <c r="V6" s="111"/>
      <c r="W6" s="26"/>
      <c r="X6" s="108"/>
    </row>
    <row r="7" spans="1:24" s="14" customFormat="1" ht="13.5">
      <c r="A7" s="130"/>
      <c r="B7" s="133"/>
      <c r="C7" s="117"/>
      <c r="D7" s="118"/>
      <c r="E7" s="117"/>
      <c r="F7" s="118"/>
      <c r="G7" s="111"/>
      <c r="H7" s="27" t="s">
        <v>49</v>
      </c>
      <c r="I7" s="114" t="s">
        <v>50</v>
      </c>
      <c r="J7" s="28"/>
      <c r="K7" s="27" t="s">
        <v>49</v>
      </c>
      <c r="L7" s="114" t="s">
        <v>50</v>
      </c>
      <c r="M7" s="28"/>
      <c r="N7" s="27" t="s">
        <v>49</v>
      </c>
      <c r="O7" s="114" t="s">
        <v>50</v>
      </c>
      <c r="P7" s="28"/>
      <c r="Q7" s="28"/>
      <c r="R7" s="28"/>
      <c r="S7" s="28"/>
      <c r="T7" s="34"/>
      <c r="U7" s="92" t="s">
        <v>51</v>
      </c>
      <c r="V7" s="111" t="s">
        <v>52</v>
      </c>
      <c r="W7" s="29"/>
      <c r="X7" s="109"/>
    </row>
    <row r="8" spans="1:24" s="14" customFormat="1" ht="14.25" thickBot="1">
      <c r="A8" s="131"/>
      <c r="B8" s="134"/>
      <c r="C8" s="124" t="s">
        <v>53</v>
      </c>
      <c r="D8" s="125"/>
      <c r="E8" s="124" t="s">
        <v>54</v>
      </c>
      <c r="F8" s="125"/>
      <c r="G8" s="30" t="s">
        <v>55</v>
      </c>
      <c r="H8" s="1" t="s">
        <v>56</v>
      </c>
      <c r="I8" s="115"/>
      <c r="J8" s="31"/>
      <c r="K8" s="1" t="s">
        <v>56</v>
      </c>
      <c r="L8" s="115"/>
      <c r="M8" s="31"/>
      <c r="N8" s="1" t="s">
        <v>56</v>
      </c>
      <c r="O8" s="115"/>
      <c r="P8" s="31"/>
      <c r="Q8" s="31"/>
      <c r="R8" s="31"/>
      <c r="S8" s="31"/>
      <c r="T8" s="32"/>
      <c r="U8" s="93"/>
      <c r="V8" s="112"/>
      <c r="W8" s="33"/>
      <c r="X8" s="110"/>
    </row>
    <row r="9" spans="1:24" s="14" customFormat="1" ht="13.5">
      <c r="A9" s="97">
        <v>1</v>
      </c>
      <c r="B9" s="100">
        <v>17</v>
      </c>
      <c r="C9" s="146">
        <v>27562</v>
      </c>
      <c r="D9" s="147"/>
      <c r="E9" s="68">
        <v>55463</v>
      </c>
      <c r="F9" s="69"/>
      <c r="G9" s="70" t="s">
        <v>153</v>
      </c>
      <c r="H9" s="11">
        <v>0.2916666666666667</v>
      </c>
      <c r="I9" s="12">
        <f>H11-H9</f>
        <v>0.08940972222222221</v>
      </c>
      <c r="J9" s="72">
        <f>I9/"01:00:00"</f>
        <v>2.145833333333333</v>
      </c>
      <c r="K9" s="3">
        <f>H11+TIME(0,40,0)</f>
        <v>0.4088541666666667</v>
      </c>
      <c r="L9" s="4">
        <f>K11-K9</f>
        <v>0.08329861111111114</v>
      </c>
      <c r="M9" s="72">
        <f>L9/"01:00:00"</f>
        <v>1.9991666666666674</v>
      </c>
      <c r="N9" s="3">
        <f>K11+TIME(0,50,0)</f>
        <v>0.5268750000000001</v>
      </c>
      <c r="O9" s="4">
        <f>N10-N9</f>
        <v>0.0858564814814814</v>
      </c>
      <c r="P9" s="72">
        <f>O9/"01:00:00"</f>
        <v>2.0605555555555535</v>
      </c>
      <c r="Q9" s="72" t="e">
        <f>#REF!/"01:00:00"</f>
        <v>#REF!</v>
      </c>
      <c r="R9" s="72" t="e">
        <f>#REF!/"01:00:00"</f>
        <v>#REF!</v>
      </c>
      <c r="S9" s="72" t="e">
        <f>#REF!/"01:00:00"</f>
        <v>#REF!</v>
      </c>
      <c r="T9" s="72" t="e">
        <f>#REF!/"01:00:00"</f>
        <v>#REF!</v>
      </c>
      <c r="U9" s="91">
        <f>I9+L9+O9</f>
        <v>0.25856481481481475</v>
      </c>
      <c r="V9" s="94">
        <f>80/W9</f>
        <v>12.891674127126235</v>
      </c>
      <c r="W9" s="72">
        <f>U9/"01:00:00"</f>
        <v>6.205555555555554</v>
      </c>
      <c r="X9" s="139">
        <v>1</v>
      </c>
    </row>
    <row r="10" spans="1:24" s="14" customFormat="1" ht="13.5">
      <c r="A10" s="98"/>
      <c r="B10" s="101"/>
      <c r="C10" s="85" t="s">
        <v>154</v>
      </c>
      <c r="D10" s="86"/>
      <c r="E10" s="85" t="s">
        <v>155</v>
      </c>
      <c r="F10" s="86"/>
      <c r="G10" s="71"/>
      <c r="H10" s="6">
        <v>0.3729166666666666</v>
      </c>
      <c r="I10" s="7">
        <f>28/J9</f>
        <v>13.04854368932039</v>
      </c>
      <c r="J10" s="73"/>
      <c r="K10" s="6">
        <v>0.4836342592592593</v>
      </c>
      <c r="L10" s="7">
        <f>28/M9</f>
        <v>14.005835764902038</v>
      </c>
      <c r="M10" s="73"/>
      <c r="N10" s="8">
        <v>0.6127314814814815</v>
      </c>
      <c r="O10" s="7">
        <f>24/P9</f>
        <v>11.647344297654366</v>
      </c>
      <c r="P10" s="73"/>
      <c r="Q10" s="73"/>
      <c r="R10" s="73"/>
      <c r="S10" s="73"/>
      <c r="T10" s="73"/>
      <c r="U10" s="92"/>
      <c r="V10" s="95"/>
      <c r="W10" s="73"/>
      <c r="X10" s="140"/>
    </row>
    <row r="11" spans="1:24" s="14" customFormat="1" ht="13.5">
      <c r="A11" s="98"/>
      <c r="B11" s="101"/>
      <c r="C11" s="85"/>
      <c r="D11" s="86"/>
      <c r="E11" s="85" t="s">
        <v>156</v>
      </c>
      <c r="F11" s="86"/>
      <c r="G11" s="71" t="s">
        <v>157</v>
      </c>
      <c r="H11" s="9">
        <v>0.3810763888888889</v>
      </c>
      <c r="I11" s="59">
        <v>56</v>
      </c>
      <c r="J11" s="73"/>
      <c r="K11" s="9">
        <v>0.49215277777777783</v>
      </c>
      <c r="L11" s="59">
        <v>48</v>
      </c>
      <c r="M11" s="73"/>
      <c r="N11" s="10">
        <v>0.6264930555555556</v>
      </c>
      <c r="O11" s="59">
        <v>48</v>
      </c>
      <c r="P11" s="73"/>
      <c r="Q11" s="73"/>
      <c r="R11" s="73"/>
      <c r="S11" s="73"/>
      <c r="T11" s="73"/>
      <c r="U11" s="92"/>
      <c r="V11" s="95"/>
      <c r="W11" s="73"/>
      <c r="X11" s="140"/>
    </row>
    <row r="12" spans="1:24" s="14" customFormat="1" ht="14.25" thickBot="1">
      <c r="A12" s="99"/>
      <c r="B12" s="102"/>
      <c r="C12" s="103" t="s">
        <v>158</v>
      </c>
      <c r="D12" s="104"/>
      <c r="E12" s="37" t="s">
        <v>42</v>
      </c>
      <c r="F12" s="38">
        <v>1999</v>
      </c>
      <c r="G12" s="87"/>
      <c r="H12" s="2">
        <f>H11-H10</f>
        <v>0.008159722222222276</v>
      </c>
      <c r="I12" s="60"/>
      <c r="J12" s="58"/>
      <c r="K12" s="2">
        <f>K11-K10</f>
        <v>0.008518518518518536</v>
      </c>
      <c r="L12" s="60"/>
      <c r="M12" s="58"/>
      <c r="N12" s="2">
        <f>N11-N10</f>
        <v>0.013761574074074079</v>
      </c>
      <c r="O12" s="60"/>
      <c r="P12" s="58"/>
      <c r="Q12" s="58"/>
      <c r="R12" s="58"/>
      <c r="S12" s="58"/>
      <c r="T12" s="58"/>
      <c r="U12" s="93"/>
      <c r="V12" s="96"/>
      <c r="W12" s="58"/>
      <c r="X12" s="141"/>
    </row>
    <row r="13" spans="1:24" s="14" customFormat="1" ht="13.5">
      <c r="A13" s="97">
        <v>1</v>
      </c>
      <c r="B13" s="100">
        <v>10</v>
      </c>
      <c r="C13" s="146">
        <v>27490</v>
      </c>
      <c r="D13" s="147"/>
      <c r="E13" s="68">
        <v>30308</v>
      </c>
      <c r="F13" s="69"/>
      <c r="G13" s="70" t="s">
        <v>225</v>
      </c>
      <c r="H13" s="11">
        <v>0.2916666666666667</v>
      </c>
      <c r="I13" s="12">
        <f>H15-H13</f>
        <v>0.09063657407407405</v>
      </c>
      <c r="J13" s="72">
        <f>I13/"01:00:00"</f>
        <v>2.175277777777777</v>
      </c>
      <c r="K13" s="3">
        <f>H15+TIME(0,40,0)</f>
        <v>0.4100810185185185</v>
      </c>
      <c r="L13" s="4">
        <f>K15-K13</f>
        <v>0.09017361111111111</v>
      </c>
      <c r="M13" s="72">
        <f>L13/"01:00:00"</f>
        <v>2.1641666666666666</v>
      </c>
      <c r="N13" s="3">
        <f>K15+TIME(0,50,0)</f>
        <v>0.5349768518518518</v>
      </c>
      <c r="O13" s="4">
        <f>N14-N13</f>
        <v>0.08118055555555559</v>
      </c>
      <c r="P13" s="72">
        <f>O13/"01:00:00"</f>
        <v>1.9483333333333341</v>
      </c>
      <c r="Q13" s="72" t="e">
        <f>#REF!/"01:00:00"</f>
        <v>#REF!</v>
      </c>
      <c r="R13" s="72" t="e">
        <f>#REF!/"01:00:00"</f>
        <v>#REF!</v>
      </c>
      <c r="S13" s="72" t="e">
        <f>#REF!/"01:00:00"</f>
        <v>#REF!</v>
      </c>
      <c r="T13" s="72" t="e">
        <f>#REF!/"01:00:00"</f>
        <v>#REF!</v>
      </c>
      <c r="U13" s="91">
        <f>I13+L13+O13</f>
        <v>0.26199074074074075</v>
      </c>
      <c r="V13" s="94">
        <f>80/W13</f>
        <v>12.723095953348647</v>
      </c>
      <c r="W13" s="72">
        <f>U13/"01:00:00"</f>
        <v>6.287777777777778</v>
      </c>
      <c r="X13" s="139">
        <v>2</v>
      </c>
    </row>
    <row r="14" spans="1:24" s="14" customFormat="1" ht="13.5">
      <c r="A14" s="98"/>
      <c r="B14" s="101"/>
      <c r="C14" s="85" t="s">
        <v>226</v>
      </c>
      <c r="D14" s="86"/>
      <c r="E14" s="85" t="s">
        <v>227</v>
      </c>
      <c r="F14" s="86"/>
      <c r="G14" s="71"/>
      <c r="H14" s="6">
        <v>0.37721064814814814</v>
      </c>
      <c r="I14" s="7">
        <f>28/J13</f>
        <v>12.871919295109185</v>
      </c>
      <c r="J14" s="73"/>
      <c r="K14" s="6">
        <v>0.4962037037037037</v>
      </c>
      <c r="L14" s="7">
        <f>28/M13</f>
        <v>12.93800539083558</v>
      </c>
      <c r="M14" s="73"/>
      <c r="N14" s="8">
        <v>0.6161574074074074</v>
      </c>
      <c r="O14" s="7">
        <f>24/P13</f>
        <v>12.31822070145423</v>
      </c>
      <c r="P14" s="73"/>
      <c r="Q14" s="73"/>
      <c r="R14" s="73"/>
      <c r="S14" s="73"/>
      <c r="T14" s="73"/>
      <c r="U14" s="92"/>
      <c r="V14" s="95"/>
      <c r="W14" s="73"/>
      <c r="X14" s="140"/>
    </row>
    <row r="15" spans="1:24" s="14" customFormat="1" ht="13.5">
      <c r="A15" s="98"/>
      <c r="B15" s="101"/>
      <c r="C15" s="85"/>
      <c r="D15" s="86"/>
      <c r="E15" s="85" t="s">
        <v>228</v>
      </c>
      <c r="F15" s="86"/>
      <c r="G15" s="71" t="s">
        <v>229</v>
      </c>
      <c r="H15" s="9">
        <v>0.38230324074074074</v>
      </c>
      <c r="I15" s="59">
        <v>56</v>
      </c>
      <c r="J15" s="73"/>
      <c r="K15" s="9">
        <v>0.5002546296296296</v>
      </c>
      <c r="L15" s="59">
        <v>52</v>
      </c>
      <c r="M15" s="73"/>
      <c r="N15" s="10">
        <v>0.6234027777777778</v>
      </c>
      <c r="O15" s="59">
        <v>56</v>
      </c>
      <c r="P15" s="73"/>
      <c r="Q15" s="73"/>
      <c r="R15" s="73"/>
      <c r="S15" s="73"/>
      <c r="T15" s="73"/>
      <c r="U15" s="92"/>
      <c r="V15" s="95"/>
      <c r="W15" s="73"/>
      <c r="X15" s="140"/>
    </row>
    <row r="16" spans="1:24" s="14" customFormat="1" ht="14.25" thickBot="1">
      <c r="A16" s="99"/>
      <c r="B16" s="102"/>
      <c r="C16" s="103" t="s">
        <v>230</v>
      </c>
      <c r="D16" s="104"/>
      <c r="E16" s="37" t="s">
        <v>231</v>
      </c>
      <c r="F16" s="38">
        <v>1992</v>
      </c>
      <c r="G16" s="87"/>
      <c r="H16" s="2">
        <f>H15-H14</f>
        <v>0.005092592592592593</v>
      </c>
      <c r="I16" s="60"/>
      <c r="J16" s="58"/>
      <c r="K16" s="2">
        <f>K15-K14</f>
        <v>0.00405092592592593</v>
      </c>
      <c r="L16" s="60"/>
      <c r="M16" s="58"/>
      <c r="N16" s="2">
        <f>N15-N14</f>
        <v>0.007245370370370319</v>
      </c>
      <c r="O16" s="60"/>
      <c r="P16" s="58"/>
      <c r="Q16" s="58"/>
      <c r="R16" s="58"/>
      <c r="S16" s="58"/>
      <c r="T16" s="58"/>
      <c r="U16" s="93"/>
      <c r="V16" s="96"/>
      <c r="W16" s="58"/>
      <c r="X16" s="141"/>
    </row>
    <row r="17" spans="1:24" s="14" customFormat="1" ht="13.5">
      <c r="A17" s="97">
        <v>1</v>
      </c>
      <c r="B17" s="100">
        <v>12</v>
      </c>
      <c r="C17" s="68">
        <v>27509</v>
      </c>
      <c r="D17" s="69"/>
      <c r="E17" s="68">
        <v>51734</v>
      </c>
      <c r="F17" s="69"/>
      <c r="G17" s="70" t="s">
        <v>225</v>
      </c>
      <c r="H17" s="11">
        <v>0.2916666666666667</v>
      </c>
      <c r="I17" s="12">
        <f>H19-H17</f>
        <v>0.09023148148148141</v>
      </c>
      <c r="J17" s="72">
        <f>I17/"01:00:00"</f>
        <v>2.165555555555554</v>
      </c>
      <c r="K17" s="3">
        <f>H19+TIME(0,40,0)</f>
        <v>0.4096759259259259</v>
      </c>
      <c r="L17" s="4">
        <f>K19-K17</f>
        <v>0.08998842592592593</v>
      </c>
      <c r="M17" s="72">
        <f>L17/"01:00:00"</f>
        <v>2.1597222222222223</v>
      </c>
      <c r="N17" s="3">
        <f>K19+TIME(0,50,0)</f>
        <v>0.5343865740740741</v>
      </c>
      <c r="O17" s="4">
        <f>N18-N17</f>
        <v>0.08177083333333335</v>
      </c>
      <c r="P17" s="72">
        <f>O17/"01:00:00"</f>
        <v>1.9625000000000004</v>
      </c>
      <c r="Q17" s="72" t="e">
        <f>#REF!/"01:00:00"</f>
        <v>#REF!</v>
      </c>
      <c r="R17" s="72" t="e">
        <f>#REF!/"01:00:00"</f>
        <v>#REF!</v>
      </c>
      <c r="S17" s="72" t="e">
        <f>#REF!/"01:00:00"</f>
        <v>#REF!</v>
      </c>
      <c r="T17" s="72" t="e">
        <f>#REF!/"01:00:00"</f>
        <v>#REF!</v>
      </c>
      <c r="U17" s="91">
        <f>I17+L17+O17</f>
        <v>0.2619907407407407</v>
      </c>
      <c r="V17" s="94">
        <f>80/W17</f>
        <v>12.72309595334865</v>
      </c>
      <c r="W17" s="72">
        <f>U17/"01:00:00"</f>
        <v>6.287777777777777</v>
      </c>
      <c r="X17" s="139" t="s">
        <v>258</v>
      </c>
    </row>
    <row r="18" spans="1:24" s="14" customFormat="1" ht="13.5">
      <c r="A18" s="98"/>
      <c r="B18" s="101"/>
      <c r="C18" s="85" t="s">
        <v>126</v>
      </c>
      <c r="D18" s="86"/>
      <c r="E18" s="85" t="s">
        <v>127</v>
      </c>
      <c r="F18" s="86"/>
      <c r="G18" s="71"/>
      <c r="H18" s="6">
        <v>0.37725694444444446</v>
      </c>
      <c r="I18" s="7">
        <f>28/J17</f>
        <v>12.92970754232941</v>
      </c>
      <c r="J18" s="73"/>
      <c r="K18" s="6">
        <v>0.49626157407407406</v>
      </c>
      <c r="L18" s="7">
        <f>28/M17</f>
        <v>12.964630225080386</v>
      </c>
      <c r="M18" s="73"/>
      <c r="N18" s="8">
        <v>0.6161574074074074</v>
      </c>
      <c r="O18" s="7">
        <f>24/P17</f>
        <v>12.229299363057322</v>
      </c>
      <c r="P18" s="73"/>
      <c r="Q18" s="73"/>
      <c r="R18" s="73"/>
      <c r="S18" s="73"/>
      <c r="T18" s="73"/>
      <c r="U18" s="92"/>
      <c r="V18" s="95"/>
      <c r="W18" s="73"/>
      <c r="X18" s="140"/>
    </row>
    <row r="19" spans="1:24" s="14" customFormat="1" ht="13.5">
      <c r="A19" s="98"/>
      <c r="B19" s="101"/>
      <c r="C19" s="85"/>
      <c r="D19" s="86"/>
      <c r="E19" s="85" t="s">
        <v>128</v>
      </c>
      <c r="F19" s="86"/>
      <c r="G19" s="71" t="s">
        <v>129</v>
      </c>
      <c r="H19" s="9">
        <v>0.3818981481481481</v>
      </c>
      <c r="I19" s="59">
        <v>40</v>
      </c>
      <c r="J19" s="73"/>
      <c r="K19" s="9">
        <v>0.4996643518518518</v>
      </c>
      <c r="L19" s="59">
        <v>44</v>
      </c>
      <c r="M19" s="73"/>
      <c r="N19" s="10">
        <v>0.6221875</v>
      </c>
      <c r="O19" s="59">
        <v>48</v>
      </c>
      <c r="P19" s="73"/>
      <c r="Q19" s="73"/>
      <c r="R19" s="73"/>
      <c r="S19" s="73"/>
      <c r="T19" s="73"/>
      <c r="U19" s="92"/>
      <c r="V19" s="95"/>
      <c r="W19" s="73"/>
      <c r="X19" s="140"/>
    </row>
    <row r="20" spans="1:24" s="14" customFormat="1" ht="14.25" thickBot="1">
      <c r="A20" s="99"/>
      <c r="B20" s="102"/>
      <c r="C20" s="103" t="s">
        <v>130</v>
      </c>
      <c r="D20" s="104"/>
      <c r="E20" s="37" t="s">
        <v>131</v>
      </c>
      <c r="F20" s="38">
        <v>1994</v>
      </c>
      <c r="G20" s="87"/>
      <c r="H20" s="2">
        <f>H19-H18</f>
        <v>0.0046412037037036336</v>
      </c>
      <c r="I20" s="60"/>
      <c r="J20" s="58"/>
      <c r="K20" s="2">
        <f>K19-K18</f>
        <v>0.0034027777777777546</v>
      </c>
      <c r="L20" s="60"/>
      <c r="M20" s="58"/>
      <c r="N20" s="2">
        <f>N19-N18</f>
        <v>0.006030092592592573</v>
      </c>
      <c r="O20" s="60"/>
      <c r="P20" s="58"/>
      <c r="Q20" s="58"/>
      <c r="R20" s="58"/>
      <c r="S20" s="58"/>
      <c r="T20" s="58"/>
      <c r="U20" s="93"/>
      <c r="V20" s="96"/>
      <c r="W20" s="58"/>
      <c r="X20" s="141"/>
    </row>
    <row r="21" spans="1:24" s="14" customFormat="1" ht="13.5">
      <c r="A21" s="97">
        <v>1</v>
      </c>
      <c r="B21" s="100">
        <v>18</v>
      </c>
      <c r="C21" s="68">
        <v>27560</v>
      </c>
      <c r="D21" s="69"/>
      <c r="E21" s="146">
        <v>53759</v>
      </c>
      <c r="F21" s="147"/>
      <c r="G21" s="70" t="s">
        <v>159</v>
      </c>
      <c r="H21" s="11">
        <v>0.2916666666666667</v>
      </c>
      <c r="I21" s="12">
        <f>H23-H21</f>
        <v>0.08890046296296295</v>
      </c>
      <c r="J21" s="72">
        <f>I21/"01:00:00"</f>
        <v>2.1336111111111107</v>
      </c>
      <c r="K21" s="3">
        <f>H23+TIME(0,40,0)</f>
        <v>0.4083449074074074</v>
      </c>
      <c r="L21" s="4">
        <f>K23-K21</f>
        <v>0.08864583333333331</v>
      </c>
      <c r="M21" s="72">
        <f>L21/"01:00:00"</f>
        <v>2.1274999999999995</v>
      </c>
      <c r="N21" s="3">
        <f>K23+TIME(0,50,0)</f>
        <v>0.531712962962963</v>
      </c>
      <c r="O21" s="4">
        <f>N22-N21</f>
        <v>0.10940972222222212</v>
      </c>
      <c r="P21" s="72">
        <f>O21/"01:00:00"</f>
        <v>2.625833333333331</v>
      </c>
      <c r="Q21" s="72" t="e">
        <f>#REF!/"01:00:00"</f>
        <v>#REF!</v>
      </c>
      <c r="R21" s="72" t="e">
        <f>#REF!/"01:00:00"</f>
        <v>#REF!</v>
      </c>
      <c r="S21" s="72" t="e">
        <f>#REF!/"01:00:00"</f>
        <v>#REF!</v>
      </c>
      <c r="T21" s="72" t="e">
        <f>#REF!/"01:00:00"</f>
        <v>#REF!</v>
      </c>
      <c r="U21" s="91">
        <f>I21+L21+O21</f>
        <v>0.2869560185185184</v>
      </c>
      <c r="V21" s="94">
        <f>80/W21</f>
        <v>11.616181986851133</v>
      </c>
      <c r="W21" s="72">
        <f>U21/"01:00:00"</f>
        <v>6.886944444444441</v>
      </c>
      <c r="X21" s="139">
        <v>4</v>
      </c>
    </row>
    <row r="22" spans="1:24" s="14" customFormat="1" ht="13.5">
      <c r="A22" s="98"/>
      <c r="B22" s="101"/>
      <c r="C22" s="85" t="s">
        <v>160</v>
      </c>
      <c r="D22" s="86"/>
      <c r="E22" s="85" t="s">
        <v>161</v>
      </c>
      <c r="F22" s="86"/>
      <c r="G22" s="71"/>
      <c r="H22" s="6">
        <v>0.37168981481481483</v>
      </c>
      <c r="I22" s="7">
        <f>28/J21</f>
        <v>13.12329123812004</v>
      </c>
      <c r="J22" s="73"/>
      <c r="K22" s="6">
        <v>0.48736111111111113</v>
      </c>
      <c r="L22" s="7">
        <f>28/M21</f>
        <v>13.160987074030555</v>
      </c>
      <c r="M22" s="73"/>
      <c r="N22" s="8">
        <v>0.6411226851851851</v>
      </c>
      <c r="O22" s="7">
        <f>24/P21</f>
        <v>9.139955569660435</v>
      </c>
      <c r="P22" s="73"/>
      <c r="Q22" s="73"/>
      <c r="R22" s="73"/>
      <c r="S22" s="73"/>
      <c r="T22" s="73"/>
      <c r="U22" s="92"/>
      <c r="V22" s="95"/>
      <c r="W22" s="73"/>
      <c r="X22" s="140"/>
    </row>
    <row r="23" spans="1:24" s="14" customFormat="1" ht="13.5">
      <c r="A23" s="98"/>
      <c r="B23" s="101"/>
      <c r="C23" s="85"/>
      <c r="D23" s="86"/>
      <c r="E23" s="85" t="s">
        <v>162</v>
      </c>
      <c r="F23" s="86"/>
      <c r="G23" s="71" t="s">
        <v>163</v>
      </c>
      <c r="H23" s="9">
        <v>0.38056712962962963</v>
      </c>
      <c r="I23" s="59">
        <v>44</v>
      </c>
      <c r="J23" s="73"/>
      <c r="K23" s="9">
        <v>0.49699074074074073</v>
      </c>
      <c r="L23" s="59">
        <v>48</v>
      </c>
      <c r="M23" s="73"/>
      <c r="N23" s="10">
        <v>0.656400462962963</v>
      </c>
      <c r="O23" s="59">
        <v>56</v>
      </c>
      <c r="P23" s="73"/>
      <c r="Q23" s="73"/>
      <c r="R23" s="73"/>
      <c r="S23" s="73"/>
      <c r="T23" s="73"/>
      <c r="U23" s="92"/>
      <c r="V23" s="95"/>
      <c r="W23" s="73"/>
      <c r="X23" s="140"/>
    </row>
    <row r="24" spans="1:24" s="14" customFormat="1" ht="14.25" thickBot="1">
      <c r="A24" s="99"/>
      <c r="B24" s="102"/>
      <c r="C24" s="103" t="s">
        <v>164</v>
      </c>
      <c r="D24" s="104"/>
      <c r="E24" s="37" t="s">
        <v>165</v>
      </c>
      <c r="F24" s="38">
        <v>1999</v>
      </c>
      <c r="G24" s="87"/>
      <c r="H24" s="2">
        <f>H23-H22</f>
        <v>0.008877314814814796</v>
      </c>
      <c r="I24" s="60"/>
      <c r="J24" s="58"/>
      <c r="K24" s="2">
        <f>K23-K22</f>
        <v>0.009629629629629599</v>
      </c>
      <c r="L24" s="60"/>
      <c r="M24" s="58"/>
      <c r="N24" s="2">
        <f>N23-N22</f>
        <v>0.015277777777777835</v>
      </c>
      <c r="O24" s="60"/>
      <c r="P24" s="58"/>
      <c r="Q24" s="58"/>
      <c r="R24" s="58"/>
      <c r="S24" s="58"/>
      <c r="T24" s="58"/>
      <c r="U24" s="93"/>
      <c r="V24" s="96"/>
      <c r="W24" s="58"/>
      <c r="X24" s="141"/>
    </row>
    <row r="25" spans="1:24" s="14" customFormat="1" ht="13.5">
      <c r="A25" s="97">
        <v>1</v>
      </c>
      <c r="B25" s="100">
        <v>20</v>
      </c>
      <c r="C25" s="146">
        <v>27450</v>
      </c>
      <c r="D25" s="147"/>
      <c r="E25" s="68">
        <v>55462</v>
      </c>
      <c r="F25" s="69"/>
      <c r="G25" s="70" t="s">
        <v>173</v>
      </c>
      <c r="H25" s="11">
        <v>0.2916666666666667</v>
      </c>
      <c r="I25" s="12">
        <f>H27-H25</f>
        <v>0.08885416666666668</v>
      </c>
      <c r="J25" s="72">
        <f>I25/"01:00:00"</f>
        <v>2.1325000000000003</v>
      </c>
      <c r="K25" s="3">
        <f>H27+TIME(0,40,0)</f>
        <v>0.40829861111111115</v>
      </c>
      <c r="L25" s="4">
        <f>K27-K25</f>
        <v>0.08857638888888886</v>
      </c>
      <c r="M25" s="72">
        <f>L25/"01:00:00"</f>
        <v>2.1258333333333326</v>
      </c>
      <c r="N25" s="3">
        <f>K27+TIME(0,50,0)</f>
        <v>0.5315972222222223</v>
      </c>
      <c r="O25" s="4">
        <f>N26-N25</f>
        <v>0.10953703703703699</v>
      </c>
      <c r="P25" s="72">
        <f>O25/"01:00:00"</f>
        <v>2.6288888888888877</v>
      </c>
      <c r="Q25" s="72" t="e">
        <f>#REF!/"01:00:00"</f>
        <v>#REF!</v>
      </c>
      <c r="R25" s="72" t="e">
        <f>#REF!/"01:00:00"</f>
        <v>#REF!</v>
      </c>
      <c r="S25" s="72" t="e">
        <f>#REF!/"01:00:00"</f>
        <v>#REF!</v>
      </c>
      <c r="T25" s="72" t="e">
        <f>#REF!/"01:00:00"</f>
        <v>#REF!</v>
      </c>
      <c r="U25" s="91">
        <f>I25+L25+O25</f>
        <v>0.2869675925925925</v>
      </c>
      <c r="V25" s="94">
        <f>80/W25</f>
        <v>11.61571347906752</v>
      </c>
      <c r="W25" s="72">
        <f>U25/"01:00:00"</f>
        <v>6.887222222222221</v>
      </c>
      <c r="X25" s="139">
        <v>5</v>
      </c>
    </row>
    <row r="26" spans="1:24" s="14" customFormat="1" ht="13.5">
      <c r="A26" s="98"/>
      <c r="B26" s="101"/>
      <c r="C26" s="85" t="s">
        <v>174</v>
      </c>
      <c r="D26" s="86"/>
      <c r="E26" s="85" t="s">
        <v>175</v>
      </c>
      <c r="F26" s="86"/>
      <c r="G26" s="71"/>
      <c r="H26" s="6">
        <v>0.37166666666666665</v>
      </c>
      <c r="I26" s="7">
        <f>28/J25</f>
        <v>13.130128956623679</v>
      </c>
      <c r="J26" s="73"/>
      <c r="K26" s="6">
        <v>0.48734953703703704</v>
      </c>
      <c r="L26" s="7">
        <f>28/M25</f>
        <v>13.171305370442969</v>
      </c>
      <c r="M26" s="73"/>
      <c r="N26" s="8">
        <v>0.6411342592592593</v>
      </c>
      <c r="O26" s="7">
        <f>24/P25</f>
        <v>9.129332206255286</v>
      </c>
      <c r="P26" s="73"/>
      <c r="Q26" s="73"/>
      <c r="R26" s="73"/>
      <c r="S26" s="73"/>
      <c r="T26" s="73"/>
      <c r="U26" s="92"/>
      <c r="V26" s="95"/>
      <c r="W26" s="73"/>
      <c r="X26" s="140"/>
    </row>
    <row r="27" spans="1:24" s="14" customFormat="1" ht="13.5">
      <c r="A27" s="98"/>
      <c r="B27" s="101"/>
      <c r="C27" s="85"/>
      <c r="D27" s="86"/>
      <c r="E27" s="85" t="s">
        <v>176</v>
      </c>
      <c r="F27" s="86"/>
      <c r="G27" s="71" t="s">
        <v>170</v>
      </c>
      <c r="H27" s="9">
        <v>0.38052083333333336</v>
      </c>
      <c r="I27" s="59">
        <v>48</v>
      </c>
      <c r="J27" s="73"/>
      <c r="K27" s="9">
        <v>0.496875</v>
      </c>
      <c r="L27" s="59">
        <v>44</v>
      </c>
      <c r="M27" s="73"/>
      <c r="N27" s="10">
        <v>0.6563541666666667</v>
      </c>
      <c r="O27" s="59">
        <v>52</v>
      </c>
      <c r="P27" s="73"/>
      <c r="Q27" s="73"/>
      <c r="R27" s="73"/>
      <c r="S27" s="73"/>
      <c r="T27" s="73"/>
      <c r="U27" s="92"/>
      <c r="V27" s="95"/>
      <c r="W27" s="73"/>
      <c r="X27" s="140"/>
    </row>
    <row r="28" spans="1:24" s="14" customFormat="1" ht="14.25" thickBot="1">
      <c r="A28" s="99"/>
      <c r="B28" s="102"/>
      <c r="C28" s="103" t="s">
        <v>177</v>
      </c>
      <c r="D28" s="104"/>
      <c r="E28" s="37" t="s">
        <v>82</v>
      </c>
      <c r="F28" s="38">
        <v>2005</v>
      </c>
      <c r="G28" s="87"/>
      <c r="H28" s="2">
        <f>H27-H26</f>
        <v>0.008854166666666718</v>
      </c>
      <c r="I28" s="60"/>
      <c r="J28" s="58"/>
      <c r="K28" s="2">
        <f>K27-K26</f>
        <v>0.009525462962962972</v>
      </c>
      <c r="L28" s="60"/>
      <c r="M28" s="58"/>
      <c r="N28" s="2">
        <f>N27-N26</f>
        <v>0.015219907407407418</v>
      </c>
      <c r="O28" s="60"/>
      <c r="P28" s="58"/>
      <c r="Q28" s="58"/>
      <c r="R28" s="58"/>
      <c r="S28" s="58"/>
      <c r="T28" s="58"/>
      <c r="U28" s="93"/>
      <c r="V28" s="96"/>
      <c r="W28" s="58"/>
      <c r="X28" s="141"/>
    </row>
    <row r="29" spans="1:24" s="14" customFormat="1" ht="13.5">
      <c r="A29" s="97">
        <v>1</v>
      </c>
      <c r="B29" s="100">
        <v>19</v>
      </c>
      <c r="C29" s="68">
        <v>15081</v>
      </c>
      <c r="D29" s="69"/>
      <c r="E29" s="68">
        <v>24931</v>
      </c>
      <c r="F29" s="69"/>
      <c r="G29" s="70" t="s">
        <v>166</v>
      </c>
      <c r="H29" s="11">
        <v>0.2916666666666667</v>
      </c>
      <c r="I29" s="12">
        <f>H31-H29</f>
        <v>0.08901620370370367</v>
      </c>
      <c r="J29" s="72">
        <f>I29/"01:00:00"</f>
        <v>2.136388888888888</v>
      </c>
      <c r="K29" s="3">
        <f>H31+TIME(0,40,0)</f>
        <v>0.40846064814814814</v>
      </c>
      <c r="L29" s="4">
        <f>K31-K29</f>
        <v>0.08855324074074072</v>
      </c>
      <c r="M29" s="72">
        <f>L29/"01:00:00"</f>
        <v>2.1252777777777774</v>
      </c>
      <c r="N29" s="3">
        <f>K31+TIME(0,50,0)</f>
        <v>0.5317361111111111</v>
      </c>
      <c r="O29" s="4">
        <f>N30-N29</f>
        <v>0.10940972222222223</v>
      </c>
      <c r="P29" s="72">
        <f>O29/"01:00:00"</f>
        <v>2.6258333333333335</v>
      </c>
      <c r="Q29" s="72" t="e">
        <f>#REF!/"01:00:00"</f>
        <v>#REF!</v>
      </c>
      <c r="R29" s="72" t="e">
        <f>#REF!/"01:00:00"</f>
        <v>#REF!</v>
      </c>
      <c r="S29" s="72" t="e">
        <f>#REF!/"01:00:00"</f>
        <v>#REF!</v>
      </c>
      <c r="T29" s="72" t="e">
        <f>#REF!/"01:00:00"</f>
        <v>#REF!</v>
      </c>
      <c r="U29" s="91">
        <f>I29+L29+O29</f>
        <v>0.2869791666666666</v>
      </c>
      <c r="V29" s="94">
        <f>80/W29</f>
        <v>11.615245009074412</v>
      </c>
      <c r="W29" s="72">
        <f>U29/"01:00:00"</f>
        <v>6.887499999999999</v>
      </c>
      <c r="X29" s="139">
        <v>6</v>
      </c>
    </row>
    <row r="30" spans="1:24" s="14" customFormat="1" ht="13.5">
      <c r="A30" s="98"/>
      <c r="B30" s="101"/>
      <c r="C30" s="85" t="s">
        <v>167</v>
      </c>
      <c r="D30" s="86"/>
      <c r="E30" s="85" t="s">
        <v>168</v>
      </c>
      <c r="F30" s="86"/>
      <c r="G30" s="71"/>
      <c r="H30" s="6">
        <v>0.3716782407407408</v>
      </c>
      <c r="I30" s="7">
        <f>28/J29</f>
        <v>13.106228058769997</v>
      </c>
      <c r="J30" s="73"/>
      <c r="K30" s="6">
        <v>0.487337962962963</v>
      </c>
      <c r="L30" s="7">
        <f>28/M29</f>
        <v>13.174748398902107</v>
      </c>
      <c r="M30" s="73"/>
      <c r="N30" s="8">
        <v>0.6411458333333333</v>
      </c>
      <c r="O30" s="7">
        <f>24/P29</f>
        <v>9.139955569660424</v>
      </c>
      <c r="P30" s="73"/>
      <c r="Q30" s="73"/>
      <c r="R30" s="73"/>
      <c r="S30" s="73"/>
      <c r="T30" s="73"/>
      <c r="U30" s="92"/>
      <c r="V30" s="95"/>
      <c r="W30" s="73"/>
      <c r="X30" s="140"/>
    </row>
    <row r="31" spans="1:24" s="14" customFormat="1" ht="13.5">
      <c r="A31" s="98"/>
      <c r="B31" s="101"/>
      <c r="C31" s="85"/>
      <c r="D31" s="86"/>
      <c r="E31" s="85" t="s">
        <v>169</v>
      </c>
      <c r="F31" s="86"/>
      <c r="G31" s="71" t="s">
        <v>170</v>
      </c>
      <c r="H31" s="9">
        <v>0.38068287037037035</v>
      </c>
      <c r="I31" s="59">
        <v>44</v>
      </c>
      <c r="J31" s="73"/>
      <c r="K31" s="9">
        <v>0.49701388888888887</v>
      </c>
      <c r="L31" s="59">
        <v>56</v>
      </c>
      <c r="M31" s="73"/>
      <c r="N31" s="10">
        <v>0.6564351851851852</v>
      </c>
      <c r="O31" s="59">
        <v>48</v>
      </c>
      <c r="P31" s="73"/>
      <c r="Q31" s="73"/>
      <c r="R31" s="73"/>
      <c r="S31" s="73"/>
      <c r="T31" s="73"/>
      <c r="U31" s="92"/>
      <c r="V31" s="95"/>
      <c r="W31" s="73"/>
      <c r="X31" s="140"/>
    </row>
    <row r="32" spans="1:24" s="14" customFormat="1" ht="14.25" thickBot="1">
      <c r="A32" s="99"/>
      <c r="B32" s="102"/>
      <c r="C32" s="103" t="s">
        <v>171</v>
      </c>
      <c r="D32" s="104"/>
      <c r="E32" s="37" t="s">
        <v>172</v>
      </c>
      <c r="F32" s="38">
        <v>1994</v>
      </c>
      <c r="G32" s="87"/>
      <c r="H32" s="2">
        <f>H31-H30</f>
        <v>0.009004629629629557</v>
      </c>
      <c r="I32" s="60"/>
      <c r="J32" s="58"/>
      <c r="K32" s="2">
        <f>K31-K30</f>
        <v>0.009675925925925866</v>
      </c>
      <c r="L32" s="60"/>
      <c r="M32" s="58"/>
      <c r="N32" s="2">
        <f>N31-N30</f>
        <v>0.015289351851851873</v>
      </c>
      <c r="O32" s="60"/>
      <c r="P32" s="58"/>
      <c r="Q32" s="58"/>
      <c r="R32" s="58"/>
      <c r="S32" s="58"/>
      <c r="T32" s="58"/>
      <c r="U32" s="93"/>
      <c r="V32" s="96"/>
      <c r="W32" s="58"/>
      <c r="X32" s="141"/>
    </row>
    <row r="33" spans="1:24" s="14" customFormat="1" ht="13.5">
      <c r="A33" s="97">
        <v>1</v>
      </c>
      <c r="B33" s="100">
        <v>13</v>
      </c>
      <c r="C33" s="146">
        <v>25696</v>
      </c>
      <c r="D33" s="147"/>
      <c r="E33" s="68">
        <v>53148</v>
      </c>
      <c r="F33" s="69"/>
      <c r="G33" s="70" t="s">
        <v>132</v>
      </c>
      <c r="H33" s="11">
        <v>0.2916666666666667</v>
      </c>
      <c r="I33" s="12">
        <f>H35-H33</f>
        <v>0.09885416666666669</v>
      </c>
      <c r="J33" s="72">
        <f>I33/"01:00:00"</f>
        <v>2.3725000000000005</v>
      </c>
      <c r="K33" s="3">
        <f>H35+TIME(0,40,0)</f>
        <v>0.41829861111111116</v>
      </c>
      <c r="L33" s="4">
        <f>K35-K33</f>
        <v>0.13207175925925924</v>
      </c>
      <c r="M33" s="72">
        <f>L33/"01:00:00"</f>
        <v>3.1697222222222217</v>
      </c>
      <c r="N33" s="3">
        <f>K35+TIME(0,50,0)</f>
        <v>0.5850925925925926</v>
      </c>
      <c r="O33" s="4">
        <f>N34-N33</f>
        <v>0.10150462962962958</v>
      </c>
      <c r="P33" s="72">
        <f>O33/"01:00:00"</f>
        <v>2.43611111111111</v>
      </c>
      <c r="Q33" s="72" t="e">
        <f>#REF!/"01:00:00"</f>
        <v>#REF!</v>
      </c>
      <c r="R33" s="72" t="e">
        <f>#REF!/"01:00:00"</f>
        <v>#REF!</v>
      </c>
      <c r="S33" s="72" t="e">
        <f>#REF!/"01:00:00"</f>
        <v>#REF!</v>
      </c>
      <c r="T33" s="72" t="e">
        <f>#REF!/"01:00:00"</f>
        <v>#REF!</v>
      </c>
      <c r="U33" s="91">
        <f>I33+L33+O33</f>
        <v>0.3324305555555555</v>
      </c>
      <c r="V33" s="94">
        <f>80/W33</f>
        <v>10.027156883225404</v>
      </c>
      <c r="W33" s="72">
        <f>U33/"01:00:00"</f>
        <v>7.978333333333333</v>
      </c>
      <c r="X33" s="139">
        <v>7</v>
      </c>
    </row>
    <row r="34" spans="1:24" s="14" customFormat="1" ht="13.5">
      <c r="A34" s="98"/>
      <c r="B34" s="101"/>
      <c r="C34" s="85" t="s">
        <v>133</v>
      </c>
      <c r="D34" s="86"/>
      <c r="E34" s="85" t="s">
        <v>33</v>
      </c>
      <c r="F34" s="86"/>
      <c r="G34" s="71"/>
      <c r="H34" s="6">
        <v>0.3831134259259259</v>
      </c>
      <c r="I34" s="7">
        <f>28/J33</f>
        <v>11.80189673340358</v>
      </c>
      <c r="J34" s="73"/>
      <c r="K34" s="6">
        <v>0.5431712962962963</v>
      </c>
      <c r="L34" s="7">
        <f>28/M33</f>
        <v>8.83358163175883</v>
      </c>
      <c r="M34" s="73"/>
      <c r="N34" s="8">
        <v>0.6865972222222222</v>
      </c>
      <c r="O34" s="7">
        <f>24/P33</f>
        <v>9.851767388825547</v>
      </c>
      <c r="P34" s="73"/>
      <c r="Q34" s="73"/>
      <c r="R34" s="73"/>
      <c r="S34" s="73"/>
      <c r="T34" s="73"/>
      <c r="U34" s="92"/>
      <c r="V34" s="95"/>
      <c r="W34" s="73"/>
      <c r="X34" s="140"/>
    </row>
    <row r="35" spans="1:24" s="14" customFormat="1" ht="13.5">
      <c r="A35" s="98"/>
      <c r="B35" s="101"/>
      <c r="C35" s="85"/>
      <c r="D35" s="86"/>
      <c r="E35" s="85" t="s">
        <v>32</v>
      </c>
      <c r="F35" s="86"/>
      <c r="G35" s="71" t="s">
        <v>36</v>
      </c>
      <c r="H35" s="9">
        <v>0.3905208333333334</v>
      </c>
      <c r="I35" s="59">
        <v>44</v>
      </c>
      <c r="J35" s="73"/>
      <c r="K35" s="9">
        <v>0.5503703703703704</v>
      </c>
      <c r="L35" s="59">
        <v>52</v>
      </c>
      <c r="M35" s="73"/>
      <c r="N35" s="10">
        <v>0.6929166666666666</v>
      </c>
      <c r="O35" s="59">
        <v>56</v>
      </c>
      <c r="P35" s="73"/>
      <c r="Q35" s="73"/>
      <c r="R35" s="73"/>
      <c r="S35" s="73"/>
      <c r="T35" s="73"/>
      <c r="U35" s="92"/>
      <c r="V35" s="95"/>
      <c r="W35" s="73"/>
      <c r="X35" s="140"/>
    </row>
    <row r="36" spans="1:24" s="14" customFormat="1" ht="14.25" thickBot="1">
      <c r="A36" s="99"/>
      <c r="B36" s="102"/>
      <c r="C36" s="103" t="s">
        <v>134</v>
      </c>
      <c r="D36" s="104"/>
      <c r="E36" s="37" t="s">
        <v>42</v>
      </c>
      <c r="F36" s="38">
        <v>2002</v>
      </c>
      <c r="G36" s="87"/>
      <c r="H36" s="2">
        <f>H35-H34</f>
        <v>0.007407407407407474</v>
      </c>
      <c r="I36" s="60"/>
      <c r="J36" s="58"/>
      <c r="K36" s="2">
        <f>K35-K34</f>
        <v>0.007199074074074052</v>
      </c>
      <c r="L36" s="60"/>
      <c r="M36" s="58"/>
      <c r="N36" s="2">
        <f>N35-N34</f>
        <v>0.006319444444444433</v>
      </c>
      <c r="O36" s="60"/>
      <c r="P36" s="58"/>
      <c r="Q36" s="58"/>
      <c r="R36" s="58"/>
      <c r="S36" s="58"/>
      <c r="T36" s="58"/>
      <c r="U36" s="93"/>
      <c r="V36" s="96"/>
      <c r="W36" s="58"/>
      <c r="X36" s="141"/>
    </row>
    <row r="37" spans="1:24" s="14" customFormat="1" ht="13.5">
      <c r="A37" s="97">
        <v>1</v>
      </c>
      <c r="B37" s="100">
        <v>11</v>
      </c>
      <c r="C37" s="146">
        <v>27559</v>
      </c>
      <c r="D37" s="147"/>
      <c r="E37" s="146">
        <v>55147</v>
      </c>
      <c r="F37" s="147"/>
      <c r="G37" s="70" t="s">
        <v>225</v>
      </c>
      <c r="H37" s="11">
        <v>0.2916666666666667</v>
      </c>
      <c r="I37" s="12">
        <f>H39-H37</f>
        <v>0.09976851851851848</v>
      </c>
      <c r="J37" s="72">
        <f>I37/"01:00:00"</f>
        <v>2.3944444444444435</v>
      </c>
      <c r="K37" s="3">
        <f>H39+TIME(0,40,0)</f>
        <v>0.41921296296296295</v>
      </c>
      <c r="L37" s="4">
        <f>K39-K37</f>
        <v>0.13041666666666663</v>
      </c>
      <c r="M37" s="72">
        <f>L37/"01:00:00"</f>
        <v>3.129999999999999</v>
      </c>
      <c r="N37" s="3">
        <f>K39+TIME(0,50,0)</f>
        <v>0.5843518518518518</v>
      </c>
      <c r="O37" s="4">
        <f>N38-N37</f>
        <v>0.10239583333333335</v>
      </c>
      <c r="P37" s="72">
        <f>O37/"01:00:00"</f>
        <v>2.4575000000000005</v>
      </c>
      <c r="Q37" s="72" t="e">
        <f>#REF!/"01:00:00"</f>
        <v>#REF!</v>
      </c>
      <c r="R37" s="72" t="e">
        <f>#REF!/"01:00:00"</f>
        <v>#REF!</v>
      </c>
      <c r="S37" s="72" t="e">
        <f>#REF!/"01:00:00"</f>
        <v>#REF!</v>
      </c>
      <c r="T37" s="72" t="e">
        <f>#REF!/"01:00:00"</f>
        <v>#REF!</v>
      </c>
      <c r="U37" s="91">
        <f>I37+L37+O37</f>
        <v>0.33258101851851846</v>
      </c>
      <c r="V37" s="94">
        <f>80/W37</f>
        <v>10.02262049765095</v>
      </c>
      <c r="W37" s="72">
        <f>U37/"01:00:00"</f>
        <v>7.981944444444443</v>
      </c>
      <c r="X37" s="139">
        <v>8</v>
      </c>
    </row>
    <row r="38" spans="1:24" s="14" customFormat="1" ht="13.5">
      <c r="A38" s="98"/>
      <c r="B38" s="101"/>
      <c r="C38" s="85" t="s">
        <v>232</v>
      </c>
      <c r="D38" s="86"/>
      <c r="E38" s="85" t="s">
        <v>233</v>
      </c>
      <c r="F38" s="86"/>
      <c r="G38" s="71"/>
      <c r="H38" s="6">
        <v>0.38318287037037035</v>
      </c>
      <c r="I38" s="7">
        <f>28/J37</f>
        <v>11.693735498839912</v>
      </c>
      <c r="J38" s="73"/>
      <c r="K38" s="6">
        <v>0.5432638888888889</v>
      </c>
      <c r="L38" s="7">
        <f>28/M37</f>
        <v>8.945686900958469</v>
      </c>
      <c r="M38" s="73"/>
      <c r="N38" s="8">
        <v>0.6867476851851851</v>
      </c>
      <c r="O38" s="7">
        <f>24/P37</f>
        <v>9.766022380467954</v>
      </c>
      <c r="P38" s="73"/>
      <c r="Q38" s="73"/>
      <c r="R38" s="73"/>
      <c r="S38" s="73"/>
      <c r="T38" s="73"/>
      <c r="U38" s="92"/>
      <c r="V38" s="95"/>
      <c r="W38" s="73"/>
      <c r="X38" s="140"/>
    </row>
    <row r="39" spans="1:24" s="14" customFormat="1" ht="13.5">
      <c r="A39" s="98"/>
      <c r="B39" s="101"/>
      <c r="C39" s="85"/>
      <c r="D39" s="86"/>
      <c r="E39" s="85" t="s">
        <v>234</v>
      </c>
      <c r="F39" s="86"/>
      <c r="G39" s="71" t="s">
        <v>229</v>
      </c>
      <c r="H39" s="9">
        <v>0.39143518518518516</v>
      </c>
      <c r="I39" s="59">
        <v>56</v>
      </c>
      <c r="J39" s="73"/>
      <c r="K39" s="9">
        <v>0.5496296296296296</v>
      </c>
      <c r="L39" s="59">
        <v>52</v>
      </c>
      <c r="M39" s="73"/>
      <c r="N39" s="10">
        <v>0.6981018518518519</v>
      </c>
      <c r="O39" s="59">
        <v>52</v>
      </c>
      <c r="P39" s="73"/>
      <c r="Q39" s="73"/>
      <c r="R39" s="73"/>
      <c r="S39" s="73"/>
      <c r="T39" s="73"/>
      <c r="U39" s="92"/>
      <c r="V39" s="95"/>
      <c r="W39" s="73"/>
      <c r="X39" s="140"/>
    </row>
    <row r="40" spans="1:24" s="14" customFormat="1" ht="14.25" thickBot="1">
      <c r="A40" s="99"/>
      <c r="B40" s="102"/>
      <c r="C40" s="103" t="s">
        <v>235</v>
      </c>
      <c r="D40" s="104"/>
      <c r="E40" s="37" t="s">
        <v>231</v>
      </c>
      <c r="F40" s="38">
        <v>2007</v>
      </c>
      <c r="G40" s="87"/>
      <c r="H40" s="2">
        <f>H39-H38</f>
        <v>0.00825231481481481</v>
      </c>
      <c r="I40" s="60"/>
      <c r="J40" s="58"/>
      <c r="K40" s="2">
        <f>K39-K38</f>
        <v>0.0063657407407407</v>
      </c>
      <c r="L40" s="60"/>
      <c r="M40" s="58"/>
      <c r="N40" s="2">
        <f>N39-N38</f>
        <v>0.011354166666666776</v>
      </c>
      <c r="O40" s="60"/>
      <c r="P40" s="58"/>
      <c r="Q40" s="58"/>
      <c r="R40" s="58"/>
      <c r="S40" s="58"/>
      <c r="T40" s="58"/>
      <c r="U40" s="93"/>
      <c r="V40" s="96"/>
      <c r="W40" s="58"/>
      <c r="X40" s="141"/>
    </row>
    <row r="41" spans="1:24" s="14" customFormat="1" ht="13.5">
      <c r="A41" s="97">
        <v>1</v>
      </c>
      <c r="B41" s="100">
        <v>14</v>
      </c>
      <c r="C41" s="146">
        <v>18578</v>
      </c>
      <c r="D41" s="147"/>
      <c r="E41" s="68">
        <v>51979</v>
      </c>
      <c r="F41" s="69"/>
      <c r="G41" s="70" t="s">
        <v>135</v>
      </c>
      <c r="H41" s="11">
        <v>0.2916666666666667</v>
      </c>
      <c r="I41" s="12">
        <f>H43-H41</f>
        <v>0.09652777777777777</v>
      </c>
      <c r="J41" s="72">
        <f>I41/"01:00:00"</f>
        <v>2.3166666666666664</v>
      </c>
      <c r="K41" s="3">
        <f>H43+TIME(0,40,0)</f>
        <v>0.41597222222222224</v>
      </c>
      <c r="L41" s="4">
        <f>K43-K41</f>
        <v>0.1290856481481481</v>
      </c>
      <c r="M41" s="72">
        <f>L41/"01:00:00"</f>
        <v>3.0980555555555545</v>
      </c>
      <c r="N41" s="3">
        <f>K43+TIME(0,50,0)</f>
        <v>0.5797800925925926</v>
      </c>
      <c r="O41" s="4">
        <f>N42-N41</f>
        <v>0.10827546296296298</v>
      </c>
      <c r="P41" s="72">
        <f>O41/"01:00:00"</f>
        <v>2.5986111111111114</v>
      </c>
      <c r="Q41" s="72" t="e">
        <f>#REF!/"01:00:00"</f>
        <v>#REF!</v>
      </c>
      <c r="R41" s="72" t="e">
        <f>#REF!/"01:00:00"</f>
        <v>#REF!</v>
      </c>
      <c r="S41" s="72" t="e">
        <f>#REF!/"01:00:00"</f>
        <v>#REF!</v>
      </c>
      <c r="T41" s="72" t="e">
        <f>#REF!/"01:00:00"</f>
        <v>#REF!</v>
      </c>
      <c r="U41" s="91">
        <f>I41+L41+O41</f>
        <v>0.33388888888888885</v>
      </c>
      <c r="V41" s="94">
        <f>80/W41</f>
        <v>9.983361064891847</v>
      </c>
      <c r="W41" s="72">
        <f>U41/"01:00:00"</f>
        <v>8.013333333333334</v>
      </c>
      <c r="X41" s="139">
        <v>9</v>
      </c>
    </row>
    <row r="42" spans="1:24" s="14" customFormat="1" ht="13.5">
      <c r="A42" s="98"/>
      <c r="B42" s="101"/>
      <c r="C42" s="85" t="s">
        <v>136</v>
      </c>
      <c r="D42" s="86"/>
      <c r="E42" s="85" t="s">
        <v>137</v>
      </c>
      <c r="F42" s="86"/>
      <c r="G42" s="71"/>
      <c r="H42" s="6">
        <v>0.3812384259259259</v>
      </c>
      <c r="I42" s="7">
        <f>28/J41</f>
        <v>12.0863309352518</v>
      </c>
      <c r="J42" s="73"/>
      <c r="K42" s="6">
        <v>0.5368981481481482</v>
      </c>
      <c r="L42" s="7">
        <f>28/M41</f>
        <v>9.037927015152876</v>
      </c>
      <c r="M42" s="73"/>
      <c r="N42" s="8">
        <v>0.6880555555555555</v>
      </c>
      <c r="O42" s="7">
        <f>24/P41</f>
        <v>9.23570283270978</v>
      </c>
      <c r="P42" s="73"/>
      <c r="Q42" s="73"/>
      <c r="R42" s="73"/>
      <c r="S42" s="73"/>
      <c r="T42" s="73"/>
      <c r="U42" s="92"/>
      <c r="V42" s="95"/>
      <c r="W42" s="73"/>
      <c r="X42" s="140"/>
    </row>
    <row r="43" spans="1:24" s="14" customFormat="1" ht="13.5">
      <c r="A43" s="98"/>
      <c r="B43" s="101"/>
      <c r="C43" s="85"/>
      <c r="D43" s="86"/>
      <c r="E43" s="85" t="s">
        <v>138</v>
      </c>
      <c r="F43" s="86"/>
      <c r="G43" s="71" t="s">
        <v>139</v>
      </c>
      <c r="H43" s="9">
        <v>0.38819444444444445</v>
      </c>
      <c r="I43" s="59">
        <v>56</v>
      </c>
      <c r="J43" s="73"/>
      <c r="K43" s="9">
        <v>0.5450578703703703</v>
      </c>
      <c r="L43" s="59">
        <v>54</v>
      </c>
      <c r="M43" s="73"/>
      <c r="N43" s="10">
        <v>0.6986342592592593</v>
      </c>
      <c r="O43" s="59">
        <v>52</v>
      </c>
      <c r="P43" s="73"/>
      <c r="Q43" s="73"/>
      <c r="R43" s="73"/>
      <c r="S43" s="73"/>
      <c r="T43" s="73"/>
      <c r="U43" s="92"/>
      <c r="V43" s="95"/>
      <c r="W43" s="73"/>
      <c r="X43" s="140"/>
    </row>
    <row r="44" spans="1:24" s="14" customFormat="1" ht="14.25" thickBot="1">
      <c r="A44" s="99"/>
      <c r="B44" s="102"/>
      <c r="C44" s="103" t="s">
        <v>140</v>
      </c>
      <c r="D44" s="104"/>
      <c r="E44" s="37" t="s">
        <v>42</v>
      </c>
      <c r="F44" s="38">
        <v>2001</v>
      </c>
      <c r="G44" s="87"/>
      <c r="H44" s="2">
        <f>H43-H42</f>
        <v>0.00695601851851857</v>
      </c>
      <c r="I44" s="60"/>
      <c r="J44" s="58"/>
      <c r="K44" s="2">
        <f>K43-K42</f>
        <v>0.008159722222222165</v>
      </c>
      <c r="L44" s="60"/>
      <c r="M44" s="58"/>
      <c r="N44" s="2">
        <f>N43-N42</f>
        <v>0.010578703703703729</v>
      </c>
      <c r="O44" s="60"/>
      <c r="P44" s="58"/>
      <c r="Q44" s="58"/>
      <c r="R44" s="58"/>
      <c r="S44" s="58"/>
      <c r="T44" s="58"/>
      <c r="U44" s="93"/>
      <c r="V44" s="96"/>
      <c r="W44" s="58"/>
      <c r="X44" s="141"/>
    </row>
    <row r="45" spans="1:25" ht="13.5">
      <c r="A45" s="97">
        <v>1</v>
      </c>
      <c r="B45" s="100">
        <v>15</v>
      </c>
      <c r="C45" s="146">
        <v>24965</v>
      </c>
      <c r="D45" s="147"/>
      <c r="E45" s="68">
        <v>54515</v>
      </c>
      <c r="F45" s="69"/>
      <c r="G45" s="70" t="s">
        <v>135</v>
      </c>
      <c r="H45" s="11">
        <v>0.2916666666666667</v>
      </c>
      <c r="I45" s="12">
        <f>H47-H45</f>
        <v>0.09668981481481481</v>
      </c>
      <c r="J45" s="72">
        <f>I45/"01:00:00"</f>
        <v>2.3205555555555555</v>
      </c>
      <c r="K45" s="3">
        <f>H47+TIME(0,40,0)</f>
        <v>0.4161342592592593</v>
      </c>
      <c r="L45" s="4">
        <f>K47-K45</f>
        <v>0.12925925925925918</v>
      </c>
      <c r="M45" s="72">
        <f>L45/"01:00:00"</f>
        <v>3.1022222222222204</v>
      </c>
      <c r="N45" s="3">
        <f>K47+TIME(0,50,0)</f>
        <v>0.5801157407407407</v>
      </c>
      <c r="O45" s="4">
        <f>N46-N45</f>
        <v>0.10793981481481485</v>
      </c>
      <c r="P45" s="72">
        <f>O45/"01:00:00"</f>
        <v>2.5905555555555564</v>
      </c>
      <c r="Q45" s="72" t="e">
        <f>#REF!/"01:00:00"</f>
        <v>#REF!</v>
      </c>
      <c r="R45" s="72" t="e">
        <f>#REF!/"01:00:00"</f>
        <v>#REF!</v>
      </c>
      <c r="S45" s="72" t="e">
        <f>#REF!/"01:00:00"</f>
        <v>#REF!</v>
      </c>
      <c r="T45" s="72" t="e">
        <f>#REF!/"01:00:00"</f>
        <v>#REF!</v>
      </c>
      <c r="U45" s="91">
        <f>I45+L45+O45</f>
        <v>0.33388888888888885</v>
      </c>
      <c r="V45" s="94">
        <f>80/W45</f>
        <v>9.983361064891847</v>
      </c>
      <c r="W45" s="72">
        <f>U45/"01:00:00"</f>
        <v>8.013333333333334</v>
      </c>
      <c r="X45" s="139">
        <v>10</v>
      </c>
      <c r="Y45" s="14"/>
    </row>
    <row r="46" spans="1:25" ht="13.5">
      <c r="A46" s="98"/>
      <c r="B46" s="101"/>
      <c r="C46" s="85" t="s">
        <v>141</v>
      </c>
      <c r="D46" s="86"/>
      <c r="E46" s="85" t="s">
        <v>142</v>
      </c>
      <c r="F46" s="86"/>
      <c r="G46" s="71"/>
      <c r="H46" s="6">
        <v>0.38125</v>
      </c>
      <c r="I46" s="7">
        <f>28/J45</f>
        <v>12.066076131194638</v>
      </c>
      <c r="J46" s="73"/>
      <c r="K46" s="6">
        <v>0.5368981481481482</v>
      </c>
      <c r="L46" s="7">
        <f>28/M45</f>
        <v>9.02578796561605</v>
      </c>
      <c r="M46" s="73"/>
      <c r="N46" s="8">
        <v>0.6880555555555555</v>
      </c>
      <c r="O46" s="7">
        <f>24/P45</f>
        <v>9.264422045893198</v>
      </c>
      <c r="P46" s="73"/>
      <c r="Q46" s="73"/>
      <c r="R46" s="73"/>
      <c r="S46" s="73"/>
      <c r="T46" s="73"/>
      <c r="U46" s="92"/>
      <c r="V46" s="95"/>
      <c r="W46" s="73"/>
      <c r="X46" s="140"/>
      <c r="Y46" s="14"/>
    </row>
    <row r="47" spans="1:25" ht="13.5">
      <c r="A47" s="98"/>
      <c r="B47" s="101"/>
      <c r="C47" s="85"/>
      <c r="D47" s="86"/>
      <c r="E47" s="85" t="s">
        <v>143</v>
      </c>
      <c r="F47" s="86"/>
      <c r="G47" s="71" t="s">
        <v>144</v>
      </c>
      <c r="H47" s="9">
        <v>0.3883564814814815</v>
      </c>
      <c r="I47" s="59">
        <v>52</v>
      </c>
      <c r="J47" s="73"/>
      <c r="K47" s="9">
        <v>0.5453935185185185</v>
      </c>
      <c r="L47" s="59">
        <v>52</v>
      </c>
      <c r="M47" s="73"/>
      <c r="N47" s="10">
        <v>0.6988657407407407</v>
      </c>
      <c r="O47" s="59">
        <v>56</v>
      </c>
      <c r="P47" s="73"/>
      <c r="Q47" s="73"/>
      <c r="R47" s="73"/>
      <c r="S47" s="73"/>
      <c r="T47" s="73"/>
      <c r="U47" s="92"/>
      <c r="V47" s="95"/>
      <c r="W47" s="73"/>
      <c r="X47" s="140"/>
      <c r="Y47" s="14"/>
    </row>
    <row r="48" spans="1:25" ht="14.25" thickBot="1">
      <c r="A48" s="99"/>
      <c r="B48" s="102"/>
      <c r="C48" s="103" t="s">
        <v>145</v>
      </c>
      <c r="D48" s="104"/>
      <c r="E48" s="37" t="s">
        <v>146</v>
      </c>
      <c r="F48" s="38">
        <v>2004</v>
      </c>
      <c r="G48" s="87"/>
      <c r="H48" s="2">
        <f>H47-H46</f>
        <v>0.007106481481481519</v>
      </c>
      <c r="I48" s="60"/>
      <c r="J48" s="58"/>
      <c r="K48" s="2">
        <f>K47-K46</f>
        <v>0.008495370370370292</v>
      </c>
      <c r="L48" s="60"/>
      <c r="M48" s="58"/>
      <c r="N48" s="2">
        <f>N47-N46</f>
        <v>0.010810185185185173</v>
      </c>
      <c r="O48" s="60"/>
      <c r="P48" s="58"/>
      <c r="Q48" s="58"/>
      <c r="R48" s="58"/>
      <c r="S48" s="58"/>
      <c r="T48" s="58"/>
      <c r="U48" s="93"/>
      <c r="V48" s="96"/>
      <c r="W48" s="58"/>
      <c r="X48" s="141"/>
      <c r="Y48" s="14"/>
    </row>
    <row r="49" spans="1:25" ht="13.5">
      <c r="A49" s="97">
        <v>1</v>
      </c>
      <c r="B49" s="100">
        <v>16</v>
      </c>
      <c r="C49" s="146">
        <v>27516</v>
      </c>
      <c r="D49" s="147"/>
      <c r="E49" s="68">
        <v>24946</v>
      </c>
      <c r="F49" s="69"/>
      <c r="G49" s="70" t="s">
        <v>147</v>
      </c>
      <c r="H49" s="11">
        <v>0.2916666666666667</v>
      </c>
      <c r="I49" s="12">
        <f>H51-H49</f>
        <v>0.08850694444444446</v>
      </c>
      <c r="J49" s="72">
        <f>I49/"01:00:00"</f>
        <v>2.124166666666667</v>
      </c>
      <c r="K49" s="3">
        <f>H51+TIME(0,40,0)</f>
        <v>0.40795138888888893</v>
      </c>
      <c r="L49" s="4">
        <f>K51-K49</f>
        <v>-0.40795138888888893</v>
      </c>
      <c r="M49" s="72">
        <f>L49/"01:00:00"</f>
        <v>-9.790833333333335</v>
      </c>
      <c r="N49" s="3">
        <f>K51+TIME(0,50,0)</f>
        <v>0.034722222222222224</v>
      </c>
      <c r="O49" s="4">
        <f>N50-N49</f>
        <v>-0.034722222222222224</v>
      </c>
      <c r="P49" s="72">
        <f>O49/"01:00:00"</f>
        <v>-0.8333333333333334</v>
      </c>
      <c r="Q49" s="72" t="e">
        <f>#REF!/"01:00:00"</f>
        <v>#REF!</v>
      </c>
      <c r="R49" s="72" t="e">
        <f>#REF!/"01:00:00"</f>
        <v>#REF!</v>
      </c>
      <c r="S49" s="72" t="e">
        <f>#REF!/"01:00:00"</f>
        <v>#REF!</v>
      </c>
      <c r="T49" s="72" t="e">
        <f>#REF!/"01:00:00"</f>
        <v>#REF!</v>
      </c>
      <c r="U49" s="91">
        <f>I49+L49+O49</f>
        <v>-0.3541666666666667</v>
      </c>
      <c r="V49" s="94">
        <f>80/W49</f>
        <v>-9.411764705882351</v>
      </c>
      <c r="W49" s="72">
        <f>U49/"01:00:00"</f>
        <v>-8.500000000000002</v>
      </c>
      <c r="X49" s="139" t="s">
        <v>237</v>
      </c>
      <c r="Y49" s="14"/>
    </row>
    <row r="50" spans="1:25" ht="13.5">
      <c r="A50" s="98"/>
      <c r="B50" s="101"/>
      <c r="C50" s="85" t="s">
        <v>148</v>
      </c>
      <c r="D50" s="86"/>
      <c r="E50" s="85" t="s">
        <v>149</v>
      </c>
      <c r="F50" s="86"/>
      <c r="G50" s="71"/>
      <c r="H50" s="6">
        <v>0.3730324074074074</v>
      </c>
      <c r="I50" s="7">
        <f>28/J49</f>
        <v>13.181639858768142</v>
      </c>
      <c r="J50" s="73"/>
      <c r="K50" s="6"/>
      <c r="L50" s="7">
        <f>28/M49</f>
        <v>-2.8598178568388795</v>
      </c>
      <c r="M50" s="73"/>
      <c r="N50" s="8"/>
      <c r="O50" s="7">
        <f>24/P49</f>
        <v>-28.799999999999997</v>
      </c>
      <c r="P50" s="73"/>
      <c r="Q50" s="73"/>
      <c r="R50" s="73"/>
      <c r="S50" s="73"/>
      <c r="T50" s="73"/>
      <c r="U50" s="92"/>
      <c r="V50" s="95"/>
      <c r="W50" s="73"/>
      <c r="X50" s="140"/>
      <c r="Y50" s="14"/>
    </row>
    <row r="51" spans="1:25" ht="13.5">
      <c r="A51" s="98"/>
      <c r="B51" s="101"/>
      <c r="C51" s="85"/>
      <c r="D51" s="86"/>
      <c r="E51" s="85" t="s">
        <v>150</v>
      </c>
      <c r="F51" s="86"/>
      <c r="G51" s="71" t="s">
        <v>151</v>
      </c>
      <c r="H51" s="9">
        <v>0.38017361111111114</v>
      </c>
      <c r="I51" s="59">
        <v>64</v>
      </c>
      <c r="J51" s="73"/>
      <c r="K51" s="9"/>
      <c r="L51" s="59"/>
      <c r="M51" s="73"/>
      <c r="N51" s="10"/>
      <c r="O51" s="59"/>
      <c r="P51" s="73"/>
      <c r="Q51" s="73"/>
      <c r="R51" s="73"/>
      <c r="S51" s="73"/>
      <c r="T51" s="73"/>
      <c r="U51" s="92"/>
      <c r="V51" s="95"/>
      <c r="W51" s="73"/>
      <c r="X51" s="140"/>
      <c r="Y51" s="14"/>
    </row>
    <row r="52" spans="1:25" ht="14.25" thickBot="1">
      <c r="A52" s="99"/>
      <c r="B52" s="102"/>
      <c r="C52" s="103" t="s">
        <v>152</v>
      </c>
      <c r="D52" s="104"/>
      <c r="E52" s="37" t="s">
        <v>42</v>
      </c>
      <c r="F52" s="38">
        <v>1997</v>
      </c>
      <c r="G52" s="87"/>
      <c r="H52" s="2">
        <f>H51-H50</f>
        <v>0.007141203703703747</v>
      </c>
      <c r="I52" s="60"/>
      <c r="J52" s="58"/>
      <c r="K52" s="2">
        <f>K51-K50</f>
        <v>0</v>
      </c>
      <c r="L52" s="60"/>
      <c r="M52" s="58"/>
      <c r="N52" s="2">
        <f>N51-N50</f>
        <v>0</v>
      </c>
      <c r="O52" s="60"/>
      <c r="P52" s="58"/>
      <c r="Q52" s="58"/>
      <c r="R52" s="58"/>
      <c r="S52" s="58"/>
      <c r="T52" s="58"/>
      <c r="U52" s="93"/>
      <c r="V52" s="96"/>
      <c r="W52" s="58"/>
      <c r="X52" s="141"/>
      <c r="Y52" s="14"/>
    </row>
    <row r="53" spans="8:22" ht="13.5">
      <c r="H53" s="11">
        <v>0.2916666666666667</v>
      </c>
      <c r="I53" s="12">
        <f>H55-H53</f>
        <v>0.13124999999999998</v>
      </c>
      <c r="J53" s="72">
        <f>I53/"01:00:00"</f>
        <v>3.1499999999999995</v>
      </c>
      <c r="K53" s="3">
        <f>H55+TIME(0,40,0)</f>
        <v>0.45069444444444445</v>
      </c>
      <c r="L53" s="4">
        <f>K55-K53</f>
        <v>0.13125000000000003</v>
      </c>
      <c r="M53" s="72">
        <f>L53/"01:00:00"</f>
        <v>3.150000000000001</v>
      </c>
      <c r="N53" s="5">
        <f>K55+TIME(0,50,0)</f>
        <v>0.6166666666666667</v>
      </c>
      <c r="O53" s="4">
        <f>N54-N53</f>
        <v>0.11249999999999993</v>
      </c>
      <c r="P53" s="72">
        <f>O53/"01:00:00"</f>
        <v>2.6999999999999984</v>
      </c>
      <c r="Q53" s="72" t="e">
        <f>#REF!/"01:00:00"</f>
        <v>#REF!</v>
      </c>
      <c r="R53" s="72" t="e">
        <f>#REF!/"01:00:00"</f>
        <v>#REF!</v>
      </c>
      <c r="S53" s="72" t="e">
        <f>#REF!/"01:00:00"</f>
        <v>#REF!</v>
      </c>
      <c r="T53" s="72" t="e">
        <f>#REF!/"01:00:00"</f>
        <v>#REF!</v>
      </c>
      <c r="U53" s="91">
        <f>I53+L53+O53</f>
        <v>0.37499999999999994</v>
      </c>
      <c r="V53" s="94">
        <f>80/W49</f>
        <v>-9.411764705882351</v>
      </c>
    </row>
    <row r="54" spans="8:22" ht="13.5">
      <c r="H54" s="6">
        <v>0.40902777777777777</v>
      </c>
      <c r="I54" s="7">
        <f>28/J53</f>
        <v>8.888888888888891</v>
      </c>
      <c r="J54" s="73"/>
      <c r="K54" s="6">
        <v>0.5680555555555555</v>
      </c>
      <c r="L54" s="7">
        <f>28/M53</f>
        <v>8.888888888888888</v>
      </c>
      <c r="M54" s="73"/>
      <c r="N54" s="47">
        <v>0.7291666666666666</v>
      </c>
      <c r="O54" s="7">
        <f>24/P53</f>
        <v>8.888888888888895</v>
      </c>
      <c r="P54" s="73"/>
      <c r="Q54" s="73"/>
      <c r="R54" s="73"/>
      <c r="S54" s="73"/>
      <c r="T54" s="73"/>
      <c r="U54" s="92"/>
      <c r="V54" s="95"/>
    </row>
    <row r="55" spans="8:22" ht="13.5">
      <c r="H55" s="9">
        <v>0.42291666666666666</v>
      </c>
      <c r="I55" s="59"/>
      <c r="J55" s="73"/>
      <c r="K55" s="9">
        <v>0.5819444444444445</v>
      </c>
      <c r="L55" s="59"/>
      <c r="M55" s="73"/>
      <c r="N55" s="10">
        <v>0.75</v>
      </c>
      <c r="O55" s="59" t="s">
        <v>236</v>
      </c>
      <c r="P55" s="73"/>
      <c r="Q55" s="73"/>
      <c r="R55" s="73"/>
      <c r="S55" s="73"/>
      <c r="T55" s="73"/>
      <c r="U55" s="92"/>
      <c r="V55" s="95"/>
    </row>
    <row r="56" spans="8:22" ht="14.25" thickBot="1">
      <c r="H56" s="2">
        <f>H55-H54</f>
        <v>0.013888888888888895</v>
      </c>
      <c r="I56" s="60"/>
      <c r="J56" s="58"/>
      <c r="K56" s="2">
        <f>K55-K54</f>
        <v>0.01388888888888895</v>
      </c>
      <c r="L56" s="60"/>
      <c r="M56" s="58"/>
      <c r="N56" s="2">
        <f>N55-N54</f>
        <v>0.02083333333333337</v>
      </c>
      <c r="O56" s="60"/>
      <c r="P56" s="58"/>
      <c r="Q56" s="58"/>
      <c r="R56" s="58"/>
      <c r="S56" s="58"/>
      <c r="T56" s="58"/>
      <c r="U56" s="93"/>
      <c r="V56" s="96"/>
    </row>
    <row r="59" spans="1:25" ht="13.5">
      <c r="A59" s="17"/>
      <c r="B59" s="48"/>
      <c r="C59" s="49"/>
      <c r="D59" s="49"/>
      <c r="E59" s="17"/>
      <c r="F59" s="17"/>
      <c r="G59" s="17"/>
      <c r="H59" s="50"/>
      <c r="I59" s="17"/>
      <c r="J59" s="17"/>
      <c r="K59" s="50"/>
      <c r="L59" s="17"/>
      <c r="M59" s="17"/>
      <c r="N59" s="50"/>
      <c r="O59" s="17"/>
      <c r="P59" s="17"/>
      <c r="Q59" s="17"/>
      <c r="R59" s="17"/>
      <c r="S59" s="17"/>
      <c r="T59" s="17"/>
      <c r="U59" s="50"/>
      <c r="V59" s="17"/>
      <c r="W59" s="17"/>
      <c r="X59" s="17"/>
      <c r="Y59" s="17"/>
    </row>
    <row r="60" spans="1:25" ht="13.5">
      <c r="A60" s="64"/>
      <c r="B60" s="64"/>
      <c r="C60" s="145"/>
      <c r="D60" s="145"/>
      <c r="E60" s="64"/>
      <c r="F60" s="64"/>
      <c r="G60" s="64"/>
      <c r="H60" s="50"/>
      <c r="I60" s="52"/>
      <c r="J60" s="61"/>
      <c r="K60" s="50"/>
      <c r="L60" s="53"/>
      <c r="M60" s="61"/>
      <c r="N60" s="50"/>
      <c r="O60" s="53"/>
      <c r="P60" s="61"/>
      <c r="Q60" s="61"/>
      <c r="R60" s="61"/>
      <c r="S60" s="61"/>
      <c r="T60" s="61"/>
      <c r="U60" s="66"/>
      <c r="V60" s="67"/>
      <c r="W60" s="61"/>
      <c r="X60" s="77"/>
      <c r="Y60" s="17"/>
    </row>
    <row r="61" spans="1:25" ht="13.5">
      <c r="A61" s="64"/>
      <c r="B61" s="64"/>
      <c r="C61" s="65"/>
      <c r="D61" s="65"/>
      <c r="E61" s="65"/>
      <c r="F61" s="65"/>
      <c r="G61" s="64"/>
      <c r="H61" s="50"/>
      <c r="I61" s="54"/>
      <c r="J61" s="61"/>
      <c r="K61" s="50"/>
      <c r="L61" s="54"/>
      <c r="M61" s="61"/>
      <c r="N61" s="55"/>
      <c r="O61" s="54"/>
      <c r="P61" s="61"/>
      <c r="Q61" s="61"/>
      <c r="R61" s="61"/>
      <c r="S61" s="61"/>
      <c r="T61" s="61"/>
      <c r="U61" s="66"/>
      <c r="V61" s="67"/>
      <c r="W61" s="61"/>
      <c r="X61" s="77"/>
      <c r="Y61" s="17"/>
    </row>
    <row r="62" spans="1:25" ht="13.5">
      <c r="A62" s="64"/>
      <c r="B62" s="64"/>
      <c r="C62" s="65"/>
      <c r="D62" s="65"/>
      <c r="E62" s="65"/>
      <c r="F62" s="65"/>
      <c r="G62" s="64"/>
      <c r="H62" s="50"/>
      <c r="I62" s="62"/>
      <c r="J62" s="61"/>
      <c r="K62" s="50"/>
      <c r="L62" s="62"/>
      <c r="M62" s="61"/>
      <c r="N62" s="55"/>
      <c r="O62" s="62"/>
      <c r="P62" s="61"/>
      <c r="Q62" s="61"/>
      <c r="R62" s="61"/>
      <c r="S62" s="61"/>
      <c r="T62" s="61"/>
      <c r="U62" s="66"/>
      <c r="V62" s="67"/>
      <c r="W62" s="61"/>
      <c r="X62" s="77"/>
      <c r="Y62" s="17"/>
    </row>
    <row r="63" spans="1:25" ht="13.5">
      <c r="A63" s="64"/>
      <c r="B63" s="64"/>
      <c r="C63" s="65"/>
      <c r="D63" s="65"/>
      <c r="E63" s="51"/>
      <c r="F63" s="51"/>
      <c r="G63" s="64"/>
      <c r="H63" s="50"/>
      <c r="I63" s="62"/>
      <c r="J63" s="61"/>
      <c r="K63" s="50"/>
      <c r="L63" s="62"/>
      <c r="M63" s="61"/>
      <c r="N63" s="50"/>
      <c r="O63" s="62"/>
      <c r="P63" s="61"/>
      <c r="Q63" s="61"/>
      <c r="R63" s="61"/>
      <c r="S63" s="61"/>
      <c r="T63" s="61"/>
      <c r="U63" s="66"/>
      <c r="V63" s="67"/>
      <c r="W63" s="61"/>
      <c r="X63" s="77"/>
      <c r="Y63" s="17"/>
    </row>
    <row r="64" spans="1:25" ht="13.5">
      <c r="A64" s="64"/>
      <c r="B64" s="64"/>
      <c r="C64" s="145"/>
      <c r="D64" s="145"/>
      <c r="E64" s="145"/>
      <c r="F64" s="145"/>
      <c r="G64" s="64"/>
      <c r="H64" s="50"/>
      <c r="I64" s="52"/>
      <c r="J64" s="61"/>
      <c r="K64" s="50"/>
      <c r="L64" s="53"/>
      <c r="M64" s="61"/>
      <c r="N64" s="50"/>
      <c r="O64" s="53"/>
      <c r="P64" s="61"/>
      <c r="Q64" s="61"/>
      <c r="R64" s="61"/>
      <c r="S64" s="61"/>
      <c r="T64" s="61"/>
      <c r="U64" s="66"/>
      <c r="V64" s="67"/>
      <c r="W64" s="61"/>
      <c r="X64" s="77"/>
      <c r="Y64" s="17"/>
    </row>
    <row r="65" spans="1:25" ht="13.5">
      <c r="A65" s="64"/>
      <c r="B65" s="64"/>
      <c r="C65" s="65"/>
      <c r="D65" s="65"/>
      <c r="E65" s="65"/>
      <c r="F65" s="65"/>
      <c r="G65" s="64"/>
      <c r="H65" s="50"/>
      <c r="I65" s="54"/>
      <c r="J65" s="61"/>
      <c r="K65" s="50"/>
      <c r="L65" s="54"/>
      <c r="M65" s="61"/>
      <c r="N65" s="55"/>
      <c r="O65" s="54"/>
      <c r="P65" s="61"/>
      <c r="Q65" s="61"/>
      <c r="R65" s="61"/>
      <c r="S65" s="61"/>
      <c r="T65" s="61"/>
      <c r="U65" s="66"/>
      <c r="V65" s="67"/>
      <c r="W65" s="61"/>
      <c r="X65" s="77"/>
      <c r="Y65" s="17"/>
    </row>
    <row r="66" spans="1:25" ht="13.5">
      <c r="A66" s="64"/>
      <c r="B66" s="64"/>
      <c r="C66" s="65"/>
      <c r="D66" s="65"/>
      <c r="E66" s="65"/>
      <c r="F66" s="65"/>
      <c r="G66" s="64"/>
      <c r="H66" s="50"/>
      <c r="I66" s="62"/>
      <c r="J66" s="61"/>
      <c r="K66" s="50"/>
      <c r="L66" s="62"/>
      <c r="M66" s="61"/>
      <c r="N66" s="55"/>
      <c r="O66" s="62"/>
      <c r="P66" s="61"/>
      <c r="Q66" s="61"/>
      <c r="R66" s="61"/>
      <c r="S66" s="61"/>
      <c r="T66" s="61"/>
      <c r="U66" s="66"/>
      <c r="V66" s="67"/>
      <c r="W66" s="61"/>
      <c r="X66" s="77"/>
      <c r="Y66" s="17"/>
    </row>
    <row r="67" spans="1:25" ht="13.5">
      <c r="A67" s="64"/>
      <c r="B67" s="64"/>
      <c r="C67" s="65"/>
      <c r="D67" s="65"/>
      <c r="E67" s="51"/>
      <c r="F67" s="51"/>
      <c r="G67" s="64"/>
      <c r="H67" s="50"/>
      <c r="I67" s="62"/>
      <c r="J67" s="61"/>
      <c r="K67" s="50"/>
      <c r="L67" s="62"/>
      <c r="M67" s="61"/>
      <c r="N67" s="50"/>
      <c r="O67" s="62"/>
      <c r="P67" s="61"/>
      <c r="Q67" s="61"/>
      <c r="R67" s="61"/>
      <c r="S67" s="61"/>
      <c r="T67" s="61"/>
      <c r="U67" s="66"/>
      <c r="V67" s="67"/>
      <c r="W67" s="61"/>
      <c r="X67" s="77"/>
      <c r="Y67" s="17"/>
    </row>
    <row r="68" spans="1:25" ht="13.5">
      <c r="A68" s="64"/>
      <c r="B68" s="64"/>
      <c r="C68" s="64"/>
      <c r="D68" s="64"/>
      <c r="E68" s="64"/>
      <c r="F68" s="64"/>
      <c r="G68" s="64"/>
      <c r="H68" s="50"/>
      <c r="I68" s="52"/>
      <c r="J68" s="61"/>
      <c r="K68" s="50"/>
      <c r="L68" s="53"/>
      <c r="M68" s="61"/>
      <c r="N68" s="50"/>
      <c r="O68" s="53"/>
      <c r="P68" s="61"/>
      <c r="Q68" s="61"/>
      <c r="R68" s="61"/>
      <c r="S68" s="61"/>
      <c r="T68" s="61"/>
      <c r="U68" s="66"/>
      <c r="V68" s="67"/>
      <c r="W68" s="61"/>
      <c r="X68" s="77"/>
      <c r="Y68" s="17"/>
    </row>
    <row r="69" spans="1:25" ht="13.5">
      <c r="A69" s="64"/>
      <c r="B69" s="64"/>
      <c r="C69" s="65"/>
      <c r="D69" s="65"/>
      <c r="E69" s="65"/>
      <c r="F69" s="65"/>
      <c r="G69" s="64"/>
      <c r="H69" s="50"/>
      <c r="I69" s="54"/>
      <c r="J69" s="61"/>
      <c r="K69" s="50"/>
      <c r="L69" s="54"/>
      <c r="M69" s="61"/>
      <c r="N69" s="55"/>
      <c r="O69" s="54"/>
      <c r="P69" s="61"/>
      <c r="Q69" s="61"/>
      <c r="R69" s="61"/>
      <c r="S69" s="61"/>
      <c r="T69" s="61"/>
      <c r="U69" s="66"/>
      <c r="V69" s="67"/>
      <c r="W69" s="61"/>
      <c r="X69" s="77"/>
      <c r="Y69" s="17"/>
    </row>
    <row r="70" spans="1:25" ht="13.5">
      <c r="A70" s="64"/>
      <c r="B70" s="64"/>
      <c r="C70" s="65"/>
      <c r="D70" s="65"/>
      <c r="E70" s="65"/>
      <c r="F70" s="65"/>
      <c r="G70" s="64"/>
      <c r="H70" s="50"/>
      <c r="I70" s="62"/>
      <c r="J70" s="61"/>
      <c r="K70" s="50"/>
      <c r="L70" s="62"/>
      <c r="M70" s="61"/>
      <c r="N70" s="55"/>
      <c r="O70" s="62"/>
      <c r="P70" s="61"/>
      <c r="Q70" s="61"/>
      <c r="R70" s="61"/>
      <c r="S70" s="61"/>
      <c r="T70" s="61"/>
      <c r="U70" s="66"/>
      <c r="V70" s="67"/>
      <c r="W70" s="61"/>
      <c r="X70" s="77"/>
      <c r="Y70" s="17"/>
    </row>
    <row r="71" spans="1:25" ht="13.5">
      <c r="A71" s="64"/>
      <c r="B71" s="64"/>
      <c r="C71" s="65"/>
      <c r="D71" s="65"/>
      <c r="E71" s="51"/>
      <c r="F71" s="51"/>
      <c r="G71" s="64"/>
      <c r="H71" s="50"/>
      <c r="I71" s="62"/>
      <c r="J71" s="61"/>
      <c r="K71" s="50"/>
      <c r="L71" s="62"/>
      <c r="M71" s="61"/>
      <c r="N71" s="50"/>
      <c r="O71" s="62"/>
      <c r="P71" s="61"/>
      <c r="Q71" s="61"/>
      <c r="R71" s="61"/>
      <c r="S71" s="61"/>
      <c r="T71" s="61"/>
      <c r="U71" s="66"/>
      <c r="V71" s="67"/>
      <c r="W71" s="61"/>
      <c r="X71" s="77"/>
      <c r="Y71" s="17"/>
    </row>
    <row r="72" spans="1:25" ht="13.5">
      <c r="A72" s="64"/>
      <c r="B72" s="64"/>
      <c r="C72" s="145"/>
      <c r="D72" s="145"/>
      <c r="E72" s="64"/>
      <c r="F72" s="64"/>
      <c r="G72" s="64"/>
      <c r="H72" s="50"/>
      <c r="I72" s="52"/>
      <c r="J72" s="61"/>
      <c r="K72" s="50"/>
      <c r="L72" s="53"/>
      <c r="M72" s="61"/>
      <c r="N72" s="50"/>
      <c r="O72" s="53"/>
      <c r="P72" s="61"/>
      <c r="Q72" s="61"/>
      <c r="R72" s="61"/>
      <c r="S72" s="61"/>
      <c r="T72" s="61"/>
      <c r="U72" s="66"/>
      <c r="V72" s="67"/>
      <c r="W72" s="61"/>
      <c r="X72" s="77"/>
      <c r="Y72" s="17"/>
    </row>
    <row r="73" spans="1:25" ht="13.5">
      <c r="A73" s="64"/>
      <c r="B73" s="64"/>
      <c r="C73" s="65"/>
      <c r="D73" s="65"/>
      <c r="E73" s="65"/>
      <c r="F73" s="65"/>
      <c r="G73" s="64"/>
      <c r="H73" s="50"/>
      <c r="I73" s="54"/>
      <c r="J73" s="61"/>
      <c r="K73" s="50"/>
      <c r="L73" s="54"/>
      <c r="M73" s="61"/>
      <c r="N73" s="55"/>
      <c r="O73" s="54"/>
      <c r="P73" s="61"/>
      <c r="Q73" s="61"/>
      <c r="R73" s="61"/>
      <c r="S73" s="61"/>
      <c r="T73" s="61"/>
      <c r="U73" s="66"/>
      <c r="V73" s="67"/>
      <c r="W73" s="61"/>
      <c r="X73" s="77"/>
      <c r="Y73" s="17"/>
    </row>
    <row r="74" spans="1:25" ht="13.5">
      <c r="A74" s="64"/>
      <c r="B74" s="64"/>
      <c r="C74" s="65"/>
      <c r="D74" s="65"/>
      <c r="E74" s="65"/>
      <c r="F74" s="65"/>
      <c r="G74" s="64"/>
      <c r="H74" s="50"/>
      <c r="I74" s="62"/>
      <c r="J74" s="61"/>
      <c r="K74" s="50"/>
      <c r="L74" s="62"/>
      <c r="M74" s="61"/>
      <c r="N74" s="55"/>
      <c r="O74" s="62"/>
      <c r="P74" s="61"/>
      <c r="Q74" s="61"/>
      <c r="R74" s="61"/>
      <c r="S74" s="61"/>
      <c r="T74" s="61"/>
      <c r="U74" s="66"/>
      <c r="V74" s="67"/>
      <c r="W74" s="61"/>
      <c r="X74" s="77"/>
      <c r="Y74" s="17"/>
    </row>
    <row r="75" spans="1:25" ht="13.5">
      <c r="A75" s="64"/>
      <c r="B75" s="64"/>
      <c r="C75" s="65"/>
      <c r="D75" s="65"/>
      <c r="E75" s="51"/>
      <c r="F75" s="51"/>
      <c r="G75" s="64"/>
      <c r="H75" s="50"/>
      <c r="I75" s="62"/>
      <c r="J75" s="61"/>
      <c r="K75" s="50"/>
      <c r="L75" s="62"/>
      <c r="M75" s="61"/>
      <c r="N75" s="50"/>
      <c r="O75" s="62"/>
      <c r="P75" s="61"/>
      <c r="Q75" s="61"/>
      <c r="R75" s="61"/>
      <c r="S75" s="61"/>
      <c r="T75" s="61"/>
      <c r="U75" s="66"/>
      <c r="V75" s="67"/>
      <c r="W75" s="61"/>
      <c r="X75" s="77"/>
      <c r="Y75" s="17"/>
    </row>
    <row r="76" spans="1:25" ht="13.5">
      <c r="A76" s="64"/>
      <c r="B76" s="64"/>
      <c r="C76" s="145"/>
      <c r="D76" s="145"/>
      <c r="E76" s="64"/>
      <c r="F76" s="64"/>
      <c r="G76" s="64"/>
      <c r="H76" s="50"/>
      <c r="I76" s="52"/>
      <c r="J76" s="61"/>
      <c r="K76" s="50"/>
      <c r="L76" s="53"/>
      <c r="M76" s="61"/>
      <c r="N76" s="50"/>
      <c r="O76" s="53"/>
      <c r="P76" s="61"/>
      <c r="Q76" s="61"/>
      <c r="R76" s="61"/>
      <c r="S76" s="61"/>
      <c r="T76" s="61"/>
      <c r="U76" s="66"/>
      <c r="V76" s="67"/>
      <c r="W76" s="61"/>
      <c r="X76" s="77"/>
      <c r="Y76" s="17"/>
    </row>
    <row r="77" spans="1:25" ht="13.5">
      <c r="A77" s="64"/>
      <c r="B77" s="64"/>
      <c r="C77" s="65"/>
      <c r="D77" s="65"/>
      <c r="E77" s="65"/>
      <c r="F77" s="65"/>
      <c r="G77" s="64"/>
      <c r="H77" s="50"/>
      <c r="I77" s="54"/>
      <c r="J77" s="61"/>
      <c r="K77" s="50"/>
      <c r="L77" s="54"/>
      <c r="M77" s="61"/>
      <c r="N77" s="55"/>
      <c r="O77" s="54"/>
      <c r="P77" s="61"/>
      <c r="Q77" s="61"/>
      <c r="R77" s="61"/>
      <c r="S77" s="61"/>
      <c r="T77" s="61"/>
      <c r="U77" s="66"/>
      <c r="V77" s="67"/>
      <c r="W77" s="61"/>
      <c r="X77" s="77"/>
      <c r="Y77" s="17"/>
    </row>
    <row r="78" spans="1:25" ht="13.5">
      <c r="A78" s="64"/>
      <c r="B78" s="64"/>
      <c r="C78" s="65"/>
      <c r="D78" s="65"/>
      <c r="E78" s="65"/>
      <c r="F78" s="65"/>
      <c r="G78" s="64"/>
      <c r="H78" s="50"/>
      <c r="I78" s="62"/>
      <c r="J78" s="61"/>
      <c r="K78" s="50"/>
      <c r="L78" s="62"/>
      <c r="M78" s="61"/>
      <c r="N78" s="55"/>
      <c r="O78" s="62"/>
      <c r="P78" s="61"/>
      <c r="Q78" s="61"/>
      <c r="R78" s="61"/>
      <c r="S78" s="61"/>
      <c r="T78" s="61"/>
      <c r="U78" s="66"/>
      <c r="V78" s="67"/>
      <c r="W78" s="61"/>
      <c r="X78" s="77"/>
      <c r="Y78" s="17"/>
    </row>
    <row r="79" spans="1:25" ht="13.5">
      <c r="A79" s="64"/>
      <c r="B79" s="64"/>
      <c r="C79" s="65"/>
      <c r="D79" s="65"/>
      <c r="E79" s="51"/>
      <c r="F79" s="51"/>
      <c r="G79" s="64"/>
      <c r="H79" s="50"/>
      <c r="I79" s="62"/>
      <c r="J79" s="61"/>
      <c r="K79" s="50"/>
      <c r="L79" s="62"/>
      <c r="M79" s="61"/>
      <c r="N79" s="50"/>
      <c r="O79" s="62"/>
      <c r="P79" s="61"/>
      <c r="Q79" s="61"/>
      <c r="R79" s="61"/>
      <c r="S79" s="61"/>
      <c r="T79" s="61"/>
      <c r="U79" s="66"/>
      <c r="V79" s="67"/>
      <c r="W79" s="61"/>
      <c r="X79" s="77"/>
      <c r="Y79" s="17"/>
    </row>
    <row r="80" spans="1:25" ht="13.5">
      <c r="A80" s="64"/>
      <c r="B80" s="64"/>
      <c r="C80" s="145"/>
      <c r="D80" s="145"/>
      <c r="E80" s="64"/>
      <c r="F80" s="64"/>
      <c r="G80" s="64"/>
      <c r="H80" s="50"/>
      <c r="I80" s="52"/>
      <c r="J80" s="61"/>
      <c r="K80" s="50"/>
      <c r="L80" s="53"/>
      <c r="M80" s="61"/>
      <c r="N80" s="50"/>
      <c r="O80" s="53"/>
      <c r="P80" s="61"/>
      <c r="Q80" s="61"/>
      <c r="R80" s="61"/>
      <c r="S80" s="61"/>
      <c r="T80" s="61"/>
      <c r="U80" s="66"/>
      <c r="V80" s="67"/>
      <c r="W80" s="61"/>
      <c r="X80" s="77"/>
      <c r="Y80" s="17"/>
    </row>
    <row r="81" spans="1:25" ht="13.5">
      <c r="A81" s="64"/>
      <c r="B81" s="64"/>
      <c r="C81" s="65"/>
      <c r="D81" s="65"/>
      <c r="E81" s="65"/>
      <c r="F81" s="65"/>
      <c r="G81" s="64"/>
      <c r="H81" s="50"/>
      <c r="I81" s="54"/>
      <c r="J81" s="61"/>
      <c r="K81" s="50"/>
      <c r="L81" s="54"/>
      <c r="M81" s="61"/>
      <c r="N81" s="55"/>
      <c r="O81" s="54"/>
      <c r="P81" s="61"/>
      <c r="Q81" s="61"/>
      <c r="R81" s="61"/>
      <c r="S81" s="61"/>
      <c r="T81" s="61"/>
      <c r="U81" s="66"/>
      <c r="V81" s="67"/>
      <c r="W81" s="61"/>
      <c r="X81" s="77"/>
      <c r="Y81" s="17"/>
    </row>
    <row r="82" spans="1:25" ht="13.5">
      <c r="A82" s="64"/>
      <c r="B82" s="64"/>
      <c r="C82" s="65"/>
      <c r="D82" s="65"/>
      <c r="E82" s="65"/>
      <c r="F82" s="65"/>
      <c r="G82" s="64"/>
      <c r="H82" s="50"/>
      <c r="I82" s="62"/>
      <c r="J82" s="61"/>
      <c r="K82" s="50"/>
      <c r="L82" s="62"/>
      <c r="M82" s="61"/>
      <c r="N82" s="55"/>
      <c r="O82" s="62"/>
      <c r="P82" s="61"/>
      <c r="Q82" s="61"/>
      <c r="R82" s="61"/>
      <c r="S82" s="61"/>
      <c r="T82" s="61"/>
      <c r="U82" s="66"/>
      <c r="V82" s="67"/>
      <c r="W82" s="61"/>
      <c r="X82" s="77"/>
      <c r="Y82" s="17"/>
    </row>
    <row r="83" spans="1:25" ht="13.5">
      <c r="A83" s="64"/>
      <c r="B83" s="64"/>
      <c r="C83" s="65"/>
      <c r="D83" s="65"/>
      <c r="E83" s="51"/>
      <c r="F83" s="51"/>
      <c r="G83" s="64"/>
      <c r="H83" s="50"/>
      <c r="I83" s="62"/>
      <c r="J83" s="61"/>
      <c r="K83" s="50"/>
      <c r="L83" s="62"/>
      <c r="M83" s="61"/>
      <c r="N83" s="50"/>
      <c r="O83" s="62"/>
      <c r="P83" s="61"/>
      <c r="Q83" s="61"/>
      <c r="R83" s="61"/>
      <c r="S83" s="61"/>
      <c r="T83" s="61"/>
      <c r="U83" s="66"/>
      <c r="V83" s="67"/>
      <c r="W83" s="61"/>
      <c r="X83" s="77"/>
      <c r="Y83" s="17"/>
    </row>
    <row r="84" spans="1:25" ht="13.5">
      <c r="A84" s="64"/>
      <c r="B84" s="64"/>
      <c r="C84" s="145"/>
      <c r="D84" s="145"/>
      <c r="E84" s="64"/>
      <c r="F84" s="64"/>
      <c r="G84" s="64"/>
      <c r="H84" s="50"/>
      <c r="I84" s="52"/>
      <c r="J84" s="61"/>
      <c r="K84" s="50"/>
      <c r="L84" s="53"/>
      <c r="M84" s="61"/>
      <c r="N84" s="50"/>
      <c r="O84" s="53"/>
      <c r="P84" s="61"/>
      <c r="Q84" s="61"/>
      <c r="R84" s="61"/>
      <c r="S84" s="61"/>
      <c r="T84" s="61"/>
      <c r="U84" s="66"/>
      <c r="V84" s="67"/>
      <c r="W84" s="61"/>
      <c r="X84" s="77"/>
      <c r="Y84" s="17"/>
    </row>
    <row r="85" spans="1:25" ht="13.5">
      <c r="A85" s="64"/>
      <c r="B85" s="64"/>
      <c r="C85" s="65"/>
      <c r="D85" s="65"/>
      <c r="E85" s="65"/>
      <c r="F85" s="65"/>
      <c r="G85" s="64"/>
      <c r="H85" s="50"/>
      <c r="I85" s="54"/>
      <c r="J85" s="61"/>
      <c r="K85" s="50"/>
      <c r="L85" s="54"/>
      <c r="M85" s="61"/>
      <c r="N85" s="55"/>
      <c r="O85" s="54"/>
      <c r="P85" s="61"/>
      <c r="Q85" s="61"/>
      <c r="R85" s="61"/>
      <c r="S85" s="61"/>
      <c r="T85" s="61"/>
      <c r="U85" s="66"/>
      <c r="V85" s="67"/>
      <c r="W85" s="61"/>
      <c r="X85" s="77"/>
      <c r="Y85" s="17"/>
    </row>
    <row r="86" spans="1:25" ht="13.5">
      <c r="A86" s="64"/>
      <c r="B86" s="64"/>
      <c r="C86" s="65"/>
      <c r="D86" s="65"/>
      <c r="E86" s="65"/>
      <c r="F86" s="65"/>
      <c r="G86" s="64"/>
      <c r="H86" s="50"/>
      <c r="I86" s="62"/>
      <c r="J86" s="61"/>
      <c r="K86" s="50"/>
      <c r="L86" s="62"/>
      <c r="M86" s="61"/>
      <c r="N86" s="55"/>
      <c r="O86" s="62"/>
      <c r="P86" s="61"/>
      <c r="Q86" s="61"/>
      <c r="R86" s="61"/>
      <c r="S86" s="61"/>
      <c r="T86" s="61"/>
      <c r="U86" s="66"/>
      <c r="V86" s="67"/>
      <c r="W86" s="61"/>
      <c r="X86" s="77"/>
      <c r="Y86" s="17"/>
    </row>
    <row r="87" spans="1:25" ht="13.5">
      <c r="A87" s="64"/>
      <c r="B87" s="64"/>
      <c r="C87" s="65"/>
      <c r="D87" s="65"/>
      <c r="E87" s="51"/>
      <c r="F87" s="51"/>
      <c r="G87" s="64"/>
      <c r="H87" s="50"/>
      <c r="I87" s="62"/>
      <c r="J87" s="61"/>
      <c r="K87" s="50"/>
      <c r="L87" s="62"/>
      <c r="M87" s="61"/>
      <c r="N87" s="50"/>
      <c r="O87" s="62"/>
      <c r="P87" s="61"/>
      <c r="Q87" s="61"/>
      <c r="R87" s="61"/>
      <c r="S87" s="61"/>
      <c r="T87" s="61"/>
      <c r="U87" s="66"/>
      <c r="V87" s="67"/>
      <c r="W87" s="61"/>
      <c r="X87" s="77"/>
      <c r="Y87" s="17"/>
    </row>
    <row r="88" spans="1:25" ht="13.5">
      <c r="A88" s="64"/>
      <c r="B88" s="64"/>
      <c r="C88" s="145"/>
      <c r="D88" s="145"/>
      <c r="E88" s="64"/>
      <c r="F88" s="64"/>
      <c r="G88" s="64"/>
      <c r="H88" s="50"/>
      <c r="I88" s="52"/>
      <c r="J88" s="61"/>
      <c r="K88" s="50"/>
      <c r="L88" s="53"/>
      <c r="M88" s="61"/>
      <c r="N88" s="50"/>
      <c r="O88" s="53"/>
      <c r="P88" s="61"/>
      <c r="Q88" s="61"/>
      <c r="R88" s="61"/>
      <c r="S88" s="61"/>
      <c r="T88" s="61"/>
      <c r="U88" s="66"/>
      <c r="V88" s="67"/>
      <c r="W88" s="61"/>
      <c r="X88" s="77"/>
      <c r="Y88" s="17"/>
    </row>
    <row r="89" spans="1:25" ht="13.5">
      <c r="A89" s="64"/>
      <c r="B89" s="64"/>
      <c r="C89" s="65"/>
      <c r="D89" s="65"/>
      <c r="E89" s="65"/>
      <c r="F89" s="65"/>
      <c r="G89" s="64"/>
      <c r="H89" s="50"/>
      <c r="I89" s="54"/>
      <c r="J89" s="61"/>
      <c r="K89" s="50"/>
      <c r="L89" s="54"/>
      <c r="M89" s="61"/>
      <c r="N89" s="55"/>
      <c r="O89" s="54"/>
      <c r="P89" s="61"/>
      <c r="Q89" s="61"/>
      <c r="R89" s="61"/>
      <c r="S89" s="61"/>
      <c r="T89" s="61"/>
      <c r="U89" s="66"/>
      <c r="V89" s="67"/>
      <c r="W89" s="61"/>
      <c r="X89" s="77"/>
      <c r="Y89" s="17"/>
    </row>
    <row r="90" spans="1:25" ht="13.5">
      <c r="A90" s="64"/>
      <c r="B90" s="64"/>
      <c r="C90" s="65"/>
      <c r="D90" s="65"/>
      <c r="E90" s="65"/>
      <c r="F90" s="65"/>
      <c r="G90" s="64"/>
      <c r="H90" s="50"/>
      <c r="I90" s="62"/>
      <c r="J90" s="61"/>
      <c r="K90" s="50"/>
      <c r="L90" s="62"/>
      <c r="M90" s="61"/>
      <c r="N90" s="55"/>
      <c r="O90" s="62"/>
      <c r="P90" s="61"/>
      <c r="Q90" s="61"/>
      <c r="R90" s="61"/>
      <c r="S90" s="61"/>
      <c r="T90" s="61"/>
      <c r="U90" s="66"/>
      <c r="V90" s="67"/>
      <c r="W90" s="61"/>
      <c r="X90" s="77"/>
      <c r="Y90" s="17"/>
    </row>
    <row r="91" spans="1:25" ht="13.5">
      <c r="A91" s="64"/>
      <c r="B91" s="64"/>
      <c r="C91" s="65"/>
      <c r="D91" s="65"/>
      <c r="E91" s="51"/>
      <c r="F91" s="51"/>
      <c r="G91" s="64"/>
      <c r="H91" s="50"/>
      <c r="I91" s="62"/>
      <c r="J91" s="61"/>
      <c r="K91" s="50"/>
      <c r="L91" s="62"/>
      <c r="M91" s="61"/>
      <c r="N91" s="50"/>
      <c r="O91" s="62"/>
      <c r="P91" s="61"/>
      <c r="Q91" s="61"/>
      <c r="R91" s="61"/>
      <c r="S91" s="61"/>
      <c r="T91" s="61"/>
      <c r="U91" s="66"/>
      <c r="V91" s="67"/>
      <c r="W91" s="61"/>
      <c r="X91" s="77"/>
      <c r="Y91" s="17"/>
    </row>
    <row r="92" spans="1:25" ht="13.5">
      <c r="A92" s="64"/>
      <c r="B92" s="64"/>
      <c r="C92" s="64"/>
      <c r="D92" s="64"/>
      <c r="E92" s="145"/>
      <c r="F92" s="145"/>
      <c r="G92" s="64"/>
      <c r="H92" s="50"/>
      <c r="I92" s="52"/>
      <c r="J92" s="61"/>
      <c r="K92" s="50"/>
      <c r="L92" s="53"/>
      <c r="M92" s="61"/>
      <c r="N92" s="50"/>
      <c r="O92" s="53"/>
      <c r="P92" s="61"/>
      <c r="Q92" s="61"/>
      <c r="R92" s="61"/>
      <c r="S92" s="61"/>
      <c r="T92" s="61"/>
      <c r="U92" s="66"/>
      <c r="V92" s="67"/>
      <c r="W92" s="61"/>
      <c r="X92" s="77"/>
      <c r="Y92" s="17"/>
    </row>
    <row r="93" spans="1:25" ht="13.5">
      <c r="A93" s="64"/>
      <c r="B93" s="64"/>
      <c r="C93" s="65"/>
      <c r="D93" s="65"/>
      <c r="E93" s="65"/>
      <c r="F93" s="65"/>
      <c r="G93" s="64"/>
      <c r="H93" s="50"/>
      <c r="I93" s="54"/>
      <c r="J93" s="61"/>
      <c r="K93" s="50"/>
      <c r="L93" s="54"/>
      <c r="M93" s="61"/>
      <c r="N93" s="55"/>
      <c r="O93" s="54"/>
      <c r="P93" s="61"/>
      <c r="Q93" s="61"/>
      <c r="R93" s="61"/>
      <c r="S93" s="61"/>
      <c r="T93" s="61"/>
      <c r="U93" s="66"/>
      <c r="V93" s="67"/>
      <c r="W93" s="61"/>
      <c r="X93" s="77"/>
      <c r="Y93" s="17"/>
    </row>
    <row r="94" spans="1:25" ht="13.5">
      <c r="A94" s="64"/>
      <c r="B94" s="64"/>
      <c r="C94" s="65"/>
      <c r="D94" s="65"/>
      <c r="E94" s="65"/>
      <c r="F94" s="65"/>
      <c r="G94" s="64"/>
      <c r="H94" s="50"/>
      <c r="I94" s="62"/>
      <c r="J94" s="61"/>
      <c r="K94" s="50"/>
      <c r="L94" s="62"/>
      <c r="M94" s="61"/>
      <c r="N94" s="55"/>
      <c r="O94" s="62"/>
      <c r="P94" s="61"/>
      <c r="Q94" s="61"/>
      <c r="R94" s="61"/>
      <c r="S94" s="61"/>
      <c r="T94" s="61"/>
      <c r="U94" s="66"/>
      <c r="V94" s="67"/>
      <c r="W94" s="61"/>
      <c r="X94" s="77"/>
      <c r="Y94" s="17"/>
    </row>
    <row r="95" spans="1:25" ht="13.5">
      <c r="A95" s="64"/>
      <c r="B95" s="64"/>
      <c r="C95" s="65"/>
      <c r="D95" s="65"/>
      <c r="E95" s="51"/>
      <c r="F95" s="51"/>
      <c r="G95" s="64"/>
      <c r="H95" s="50"/>
      <c r="I95" s="62"/>
      <c r="J95" s="61"/>
      <c r="K95" s="50"/>
      <c r="L95" s="62"/>
      <c r="M95" s="61"/>
      <c r="N95" s="50"/>
      <c r="O95" s="62"/>
      <c r="P95" s="61"/>
      <c r="Q95" s="61"/>
      <c r="R95" s="61"/>
      <c r="S95" s="61"/>
      <c r="T95" s="61"/>
      <c r="U95" s="66"/>
      <c r="V95" s="67"/>
      <c r="W95" s="61"/>
      <c r="X95" s="77"/>
      <c r="Y95" s="17"/>
    </row>
    <row r="96" spans="1:25" ht="13.5">
      <c r="A96" s="64"/>
      <c r="B96" s="64"/>
      <c r="C96" s="64"/>
      <c r="D96" s="64"/>
      <c r="E96" s="64"/>
      <c r="F96" s="64"/>
      <c r="G96" s="64"/>
      <c r="H96" s="50"/>
      <c r="I96" s="52"/>
      <c r="J96" s="61"/>
      <c r="K96" s="50"/>
      <c r="L96" s="53"/>
      <c r="M96" s="61"/>
      <c r="N96" s="50"/>
      <c r="O96" s="53"/>
      <c r="P96" s="61"/>
      <c r="Q96" s="61"/>
      <c r="R96" s="61"/>
      <c r="S96" s="61"/>
      <c r="T96" s="61"/>
      <c r="U96" s="66"/>
      <c r="V96" s="67"/>
      <c r="W96" s="61"/>
      <c r="X96" s="77"/>
      <c r="Y96" s="17"/>
    </row>
    <row r="97" spans="1:25" ht="13.5">
      <c r="A97" s="64"/>
      <c r="B97" s="64"/>
      <c r="C97" s="65"/>
      <c r="D97" s="65"/>
      <c r="E97" s="65"/>
      <c r="F97" s="65"/>
      <c r="G97" s="64"/>
      <c r="H97" s="50"/>
      <c r="I97" s="54"/>
      <c r="J97" s="61"/>
      <c r="K97" s="50"/>
      <c r="L97" s="54"/>
      <c r="M97" s="61"/>
      <c r="N97" s="55"/>
      <c r="O97" s="54"/>
      <c r="P97" s="61"/>
      <c r="Q97" s="61"/>
      <c r="R97" s="61"/>
      <c r="S97" s="61"/>
      <c r="T97" s="61"/>
      <c r="U97" s="66"/>
      <c r="V97" s="67"/>
      <c r="W97" s="61"/>
      <c r="X97" s="77"/>
      <c r="Y97" s="17"/>
    </row>
    <row r="98" spans="1:25" ht="13.5">
      <c r="A98" s="64"/>
      <c r="B98" s="64"/>
      <c r="C98" s="65"/>
      <c r="D98" s="65"/>
      <c r="E98" s="65"/>
      <c r="F98" s="65"/>
      <c r="G98" s="64"/>
      <c r="H98" s="50"/>
      <c r="I98" s="62"/>
      <c r="J98" s="61"/>
      <c r="K98" s="50"/>
      <c r="L98" s="62"/>
      <c r="M98" s="61"/>
      <c r="N98" s="55"/>
      <c r="O98" s="62"/>
      <c r="P98" s="61"/>
      <c r="Q98" s="61"/>
      <c r="R98" s="61"/>
      <c r="S98" s="61"/>
      <c r="T98" s="61"/>
      <c r="U98" s="66"/>
      <c r="V98" s="67"/>
      <c r="W98" s="61"/>
      <c r="X98" s="77"/>
      <c r="Y98" s="17"/>
    </row>
    <row r="99" spans="1:25" ht="13.5">
      <c r="A99" s="64"/>
      <c r="B99" s="64"/>
      <c r="C99" s="65"/>
      <c r="D99" s="65"/>
      <c r="E99" s="51"/>
      <c r="F99" s="51"/>
      <c r="G99" s="64"/>
      <c r="H99" s="50"/>
      <c r="I99" s="62"/>
      <c r="J99" s="61"/>
      <c r="K99" s="50"/>
      <c r="L99" s="62"/>
      <c r="M99" s="61"/>
      <c r="N99" s="50"/>
      <c r="O99" s="62"/>
      <c r="P99" s="61"/>
      <c r="Q99" s="61"/>
      <c r="R99" s="61"/>
      <c r="S99" s="61"/>
      <c r="T99" s="61"/>
      <c r="U99" s="66"/>
      <c r="V99" s="67"/>
      <c r="W99" s="61"/>
      <c r="X99" s="77"/>
      <c r="Y99" s="17"/>
    </row>
    <row r="100" spans="1:25" ht="13.5">
      <c r="A100" s="64"/>
      <c r="B100" s="64"/>
      <c r="C100" s="145"/>
      <c r="D100" s="145"/>
      <c r="E100" s="64"/>
      <c r="F100" s="64"/>
      <c r="G100" s="64"/>
      <c r="H100" s="50"/>
      <c r="I100" s="52"/>
      <c r="J100" s="61"/>
      <c r="K100" s="50"/>
      <c r="L100" s="53"/>
      <c r="M100" s="61"/>
      <c r="N100" s="50"/>
      <c r="O100" s="53"/>
      <c r="P100" s="61"/>
      <c r="Q100" s="61"/>
      <c r="R100" s="61"/>
      <c r="S100" s="61"/>
      <c r="T100" s="61"/>
      <c r="U100" s="66"/>
      <c r="V100" s="67"/>
      <c r="W100" s="61"/>
      <c r="X100" s="77"/>
      <c r="Y100" s="17"/>
    </row>
    <row r="101" spans="1:25" ht="13.5">
      <c r="A101" s="64"/>
      <c r="B101" s="64"/>
      <c r="C101" s="65"/>
      <c r="D101" s="65"/>
      <c r="E101" s="65"/>
      <c r="F101" s="65"/>
      <c r="G101" s="64"/>
      <c r="H101" s="50"/>
      <c r="I101" s="54"/>
      <c r="J101" s="61"/>
      <c r="K101" s="50"/>
      <c r="L101" s="54"/>
      <c r="M101" s="61"/>
      <c r="N101" s="55"/>
      <c r="O101" s="54"/>
      <c r="P101" s="61"/>
      <c r="Q101" s="61"/>
      <c r="R101" s="61"/>
      <c r="S101" s="61"/>
      <c r="T101" s="61"/>
      <c r="U101" s="66"/>
      <c r="V101" s="67"/>
      <c r="W101" s="61"/>
      <c r="X101" s="77"/>
      <c r="Y101" s="17"/>
    </row>
    <row r="102" spans="1:25" ht="13.5">
      <c r="A102" s="64"/>
      <c r="B102" s="64"/>
      <c r="C102" s="65"/>
      <c r="D102" s="65"/>
      <c r="E102" s="65"/>
      <c r="F102" s="65"/>
      <c r="G102" s="64"/>
      <c r="H102" s="50"/>
      <c r="I102" s="62"/>
      <c r="J102" s="61"/>
      <c r="K102" s="50"/>
      <c r="L102" s="62"/>
      <c r="M102" s="61"/>
      <c r="N102" s="55"/>
      <c r="O102" s="62"/>
      <c r="P102" s="61"/>
      <c r="Q102" s="61"/>
      <c r="R102" s="61"/>
      <c r="S102" s="61"/>
      <c r="T102" s="61"/>
      <c r="U102" s="66"/>
      <c r="V102" s="67"/>
      <c r="W102" s="61"/>
      <c r="X102" s="77"/>
      <c r="Y102" s="17"/>
    </row>
    <row r="103" spans="1:25" ht="13.5">
      <c r="A103" s="64"/>
      <c r="B103" s="64"/>
      <c r="C103" s="65"/>
      <c r="D103" s="65"/>
      <c r="E103" s="51"/>
      <c r="F103" s="51"/>
      <c r="G103" s="64"/>
      <c r="H103" s="50"/>
      <c r="I103" s="62"/>
      <c r="J103" s="61"/>
      <c r="K103" s="50"/>
      <c r="L103" s="62"/>
      <c r="M103" s="61"/>
      <c r="N103" s="50"/>
      <c r="O103" s="62"/>
      <c r="P103" s="61"/>
      <c r="Q103" s="61"/>
      <c r="R103" s="61"/>
      <c r="S103" s="61"/>
      <c r="T103" s="61"/>
      <c r="U103" s="66"/>
      <c r="V103" s="67"/>
      <c r="W103" s="61"/>
      <c r="X103" s="77"/>
      <c r="Y103" s="17"/>
    </row>
    <row r="104" spans="1:25" ht="13.5">
      <c r="A104" s="17"/>
      <c r="B104" s="48"/>
      <c r="C104" s="49"/>
      <c r="D104" s="49"/>
      <c r="E104" s="17"/>
      <c r="F104" s="17"/>
      <c r="G104" s="17"/>
      <c r="H104" s="50"/>
      <c r="I104" s="17"/>
      <c r="J104" s="17"/>
      <c r="K104" s="50"/>
      <c r="L104" s="17"/>
      <c r="M104" s="17"/>
      <c r="N104" s="50"/>
      <c r="O104" s="17"/>
      <c r="P104" s="17"/>
      <c r="Q104" s="17"/>
      <c r="R104" s="17"/>
      <c r="S104" s="17"/>
      <c r="T104" s="17"/>
      <c r="U104" s="50"/>
      <c r="V104" s="17"/>
      <c r="W104" s="17"/>
      <c r="X104" s="17"/>
      <c r="Y104" s="17"/>
    </row>
    <row r="105" spans="1:25" ht="13.5">
      <c r="A105" s="17"/>
      <c r="B105" s="48"/>
      <c r="C105" s="49"/>
      <c r="D105" s="49"/>
      <c r="E105" s="17"/>
      <c r="F105" s="17"/>
      <c r="G105" s="17"/>
      <c r="H105" s="50"/>
      <c r="I105" s="17"/>
      <c r="J105" s="17"/>
      <c r="K105" s="50"/>
      <c r="L105" s="17"/>
      <c r="M105" s="17"/>
      <c r="N105" s="50"/>
      <c r="O105" s="17"/>
      <c r="P105" s="17"/>
      <c r="Q105" s="17"/>
      <c r="R105" s="17"/>
      <c r="S105" s="17"/>
      <c r="T105" s="17"/>
      <c r="U105" s="50"/>
      <c r="V105" s="17"/>
      <c r="W105" s="17"/>
      <c r="X105" s="17"/>
      <c r="Y105" s="17"/>
    </row>
    <row r="106" spans="1:25" ht="13.5">
      <c r="A106" s="17"/>
      <c r="B106" s="48"/>
      <c r="C106" s="49"/>
      <c r="D106" s="49"/>
      <c r="E106" s="17"/>
      <c r="F106" s="17"/>
      <c r="G106" s="17"/>
      <c r="H106" s="50"/>
      <c r="I106" s="17"/>
      <c r="J106" s="17"/>
      <c r="K106" s="50"/>
      <c r="L106" s="17"/>
      <c r="M106" s="17"/>
      <c r="N106" s="50"/>
      <c r="O106" s="17"/>
      <c r="P106" s="17"/>
      <c r="Q106" s="17"/>
      <c r="R106" s="17"/>
      <c r="S106" s="17"/>
      <c r="T106" s="17"/>
      <c r="U106" s="50"/>
      <c r="V106" s="17"/>
      <c r="W106" s="17"/>
      <c r="X106" s="17"/>
      <c r="Y106" s="17"/>
    </row>
  </sheetData>
  <sheetProtection/>
  <mergeCells count="566">
    <mergeCell ref="H4:I4"/>
    <mergeCell ref="N4:O4"/>
    <mergeCell ref="B4:B8"/>
    <mergeCell ref="I7:I8"/>
    <mergeCell ref="O7:O8"/>
    <mergeCell ref="I19:I20"/>
    <mergeCell ref="G19:G20"/>
    <mergeCell ref="U2:V2"/>
    <mergeCell ref="A3:P3"/>
    <mergeCell ref="F2:G2"/>
    <mergeCell ref="A1:E2"/>
    <mergeCell ref="H2:O2"/>
    <mergeCell ref="U3:X3"/>
    <mergeCell ref="A4:A8"/>
    <mergeCell ref="U7:U8"/>
    <mergeCell ref="C29:D29"/>
    <mergeCell ref="E29:F29"/>
    <mergeCell ref="C30:D31"/>
    <mergeCell ref="E30:F30"/>
    <mergeCell ref="E31:F31"/>
    <mergeCell ref="C12:D12"/>
    <mergeCell ref="L7:L8"/>
    <mergeCell ref="K4:L4"/>
    <mergeCell ref="B9:B12"/>
    <mergeCell ref="C9:D9"/>
    <mergeCell ref="C4:D4"/>
    <mergeCell ref="C5:D7"/>
    <mergeCell ref="E5:F7"/>
    <mergeCell ref="G4:G7"/>
    <mergeCell ref="E4:F4"/>
    <mergeCell ref="X4:X8"/>
    <mergeCell ref="W9:W12"/>
    <mergeCell ref="X9:X12"/>
    <mergeCell ref="M41:M44"/>
    <mergeCell ref="M9:M12"/>
    <mergeCell ref="V7:V8"/>
    <mergeCell ref="U4:U6"/>
    <mergeCell ref="V4:V6"/>
    <mergeCell ref="L11:L12"/>
    <mergeCell ref="O11:O12"/>
    <mergeCell ref="L31:L32"/>
    <mergeCell ref="O31:O32"/>
    <mergeCell ref="S9:S12"/>
    <mergeCell ref="J9:J12"/>
    <mergeCell ref="C8:D8"/>
    <mergeCell ref="E8:F8"/>
    <mergeCell ref="E10:F10"/>
    <mergeCell ref="E11:F11"/>
    <mergeCell ref="G11:G12"/>
    <mergeCell ref="E9:F9"/>
    <mergeCell ref="G9:G10"/>
    <mergeCell ref="P9:P12"/>
    <mergeCell ref="X29:X32"/>
    <mergeCell ref="R29:R32"/>
    <mergeCell ref="S29:S32"/>
    <mergeCell ref="W29:W32"/>
    <mergeCell ref="X45:X48"/>
    <mergeCell ref="W41:W44"/>
    <mergeCell ref="X41:X44"/>
    <mergeCell ref="S41:S44"/>
    <mergeCell ref="W21:W24"/>
    <mergeCell ref="W25:W28"/>
    <mergeCell ref="X21:X24"/>
    <mergeCell ref="X25:X28"/>
    <mergeCell ref="O43:O44"/>
    <mergeCell ref="X33:X36"/>
    <mergeCell ref="P41:P44"/>
    <mergeCell ref="Q41:Q44"/>
    <mergeCell ref="Q37:Q40"/>
    <mergeCell ref="W13:W16"/>
    <mergeCell ref="X13:X16"/>
    <mergeCell ref="W17:W20"/>
    <mergeCell ref="X17:X20"/>
    <mergeCell ref="C48:D48"/>
    <mergeCell ref="B41:B44"/>
    <mergeCell ref="C46:D47"/>
    <mergeCell ref="C41:D41"/>
    <mergeCell ref="B45:B48"/>
    <mergeCell ref="C45:D45"/>
    <mergeCell ref="C44:D44"/>
    <mergeCell ref="C42:D43"/>
    <mergeCell ref="I23:I24"/>
    <mergeCell ref="I27:I28"/>
    <mergeCell ref="P29:P32"/>
    <mergeCell ref="L35:L36"/>
    <mergeCell ref="E47:F47"/>
    <mergeCell ref="J45:J48"/>
    <mergeCell ref="I47:I48"/>
    <mergeCell ref="G45:G46"/>
    <mergeCell ref="G47:G48"/>
    <mergeCell ref="E45:F45"/>
    <mergeCell ref="G23:G24"/>
    <mergeCell ref="G25:G26"/>
    <mergeCell ref="G27:G28"/>
    <mergeCell ref="E46:F46"/>
    <mergeCell ref="G29:G30"/>
    <mergeCell ref="G41:G42"/>
    <mergeCell ref="E41:F41"/>
    <mergeCell ref="E38:F38"/>
    <mergeCell ref="E42:F42"/>
    <mergeCell ref="E43:F43"/>
    <mergeCell ref="R13:R16"/>
    <mergeCell ref="J29:J32"/>
    <mergeCell ref="M29:M32"/>
    <mergeCell ref="W45:W48"/>
    <mergeCell ref="O47:O48"/>
    <mergeCell ref="M45:M48"/>
    <mergeCell ref="L47:L48"/>
    <mergeCell ref="V45:V48"/>
    <mergeCell ref="R45:R48"/>
    <mergeCell ref="S45:S48"/>
    <mergeCell ref="Q9:Q12"/>
    <mergeCell ref="I11:I12"/>
    <mergeCell ref="T13:T16"/>
    <mergeCell ref="U13:U16"/>
    <mergeCell ref="J13:J16"/>
    <mergeCell ref="M13:M16"/>
    <mergeCell ref="P13:P16"/>
    <mergeCell ref="Q13:Q16"/>
    <mergeCell ref="L15:L16"/>
    <mergeCell ref="O15:O16"/>
    <mergeCell ref="I31:I32"/>
    <mergeCell ref="I35:I36"/>
    <mergeCell ref="V9:V12"/>
    <mergeCell ref="T9:T12"/>
    <mergeCell ref="U9:U12"/>
    <mergeCell ref="V13:V16"/>
    <mergeCell ref="I15:I16"/>
    <mergeCell ref="R9:R12"/>
    <mergeCell ref="S13:S16"/>
    <mergeCell ref="U21:U24"/>
    <mergeCell ref="S17:S20"/>
    <mergeCell ref="T17:T20"/>
    <mergeCell ref="U17:U20"/>
    <mergeCell ref="U33:U36"/>
    <mergeCell ref="U25:U28"/>
    <mergeCell ref="V17:V20"/>
    <mergeCell ref="V21:V24"/>
    <mergeCell ref="V41:V44"/>
    <mergeCell ref="T41:T44"/>
    <mergeCell ref="U41:U44"/>
    <mergeCell ref="T29:T32"/>
    <mergeCell ref="U29:U32"/>
    <mergeCell ref="V29:V32"/>
    <mergeCell ref="V25:V28"/>
    <mergeCell ref="P17:P20"/>
    <mergeCell ref="Q17:Q20"/>
    <mergeCell ref="Q25:Q28"/>
    <mergeCell ref="R17:R20"/>
    <mergeCell ref="V53:V56"/>
    <mergeCell ref="R41:R44"/>
    <mergeCell ref="Q45:Q48"/>
    <mergeCell ref="P45:P48"/>
    <mergeCell ref="T53:T56"/>
    <mergeCell ref="U53:U56"/>
    <mergeCell ref="S53:S56"/>
    <mergeCell ref="T45:T48"/>
    <mergeCell ref="U45:U48"/>
    <mergeCell ref="T25:T28"/>
    <mergeCell ref="J53:J56"/>
    <mergeCell ref="I55:I56"/>
    <mergeCell ref="L55:L56"/>
    <mergeCell ref="O55:O56"/>
    <mergeCell ref="R53:R56"/>
    <mergeCell ref="M53:M56"/>
    <mergeCell ref="P53:P56"/>
    <mergeCell ref="Q53:Q56"/>
    <mergeCell ref="P49:P52"/>
    <mergeCell ref="S21:S24"/>
    <mergeCell ref="T21:T24"/>
    <mergeCell ref="J21:J24"/>
    <mergeCell ref="M21:M24"/>
    <mergeCell ref="P21:P24"/>
    <mergeCell ref="Q21:Q24"/>
    <mergeCell ref="L23:L24"/>
    <mergeCell ref="O23:O24"/>
    <mergeCell ref="R21:R24"/>
    <mergeCell ref="L19:L20"/>
    <mergeCell ref="O19:O20"/>
    <mergeCell ref="J17:J20"/>
    <mergeCell ref="M17:M20"/>
    <mergeCell ref="Q29:Q32"/>
    <mergeCell ref="J25:J28"/>
    <mergeCell ref="P25:P28"/>
    <mergeCell ref="L27:L28"/>
    <mergeCell ref="O27:O28"/>
    <mergeCell ref="M25:M28"/>
    <mergeCell ref="Q33:Q36"/>
    <mergeCell ref="V33:V36"/>
    <mergeCell ref="J33:J36"/>
    <mergeCell ref="M33:M36"/>
    <mergeCell ref="O35:O36"/>
    <mergeCell ref="R33:R36"/>
    <mergeCell ref="S33:S36"/>
    <mergeCell ref="T33:T36"/>
    <mergeCell ref="V37:V40"/>
    <mergeCell ref="R25:R28"/>
    <mergeCell ref="S25:S28"/>
    <mergeCell ref="B25:B28"/>
    <mergeCell ref="C25:D25"/>
    <mergeCell ref="E25:F25"/>
    <mergeCell ref="C26:D27"/>
    <mergeCell ref="E26:F26"/>
    <mergeCell ref="E27:F27"/>
    <mergeCell ref="P33:P36"/>
    <mergeCell ref="X37:X40"/>
    <mergeCell ref="I39:I40"/>
    <mergeCell ref="L39:L40"/>
    <mergeCell ref="O39:O40"/>
    <mergeCell ref="R37:R40"/>
    <mergeCell ref="S37:S40"/>
    <mergeCell ref="T37:T40"/>
    <mergeCell ref="U37:U40"/>
    <mergeCell ref="W37:W40"/>
    <mergeCell ref="P37:P40"/>
    <mergeCell ref="J37:J40"/>
    <mergeCell ref="M37:M40"/>
    <mergeCell ref="E39:F39"/>
    <mergeCell ref="A41:A44"/>
    <mergeCell ref="L43:L44"/>
    <mergeCell ref="C40:D40"/>
    <mergeCell ref="A45:A48"/>
    <mergeCell ref="G35:G36"/>
    <mergeCell ref="C36:D36"/>
    <mergeCell ref="A37:A40"/>
    <mergeCell ref="B37:B40"/>
    <mergeCell ref="C37:D37"/>
    <mergeCell ref="E37:F37"/>
    <mergeCell ref="G37:G38"/>
    <mergeCell ref="C38:D39"/>
    <mergeCell ref="G43:G44"/>
    <mergeCell ref="W33:W36"/>
    <mergeCell ref="A9:A12"/>
    <mergeCell ref="A13:A16"/>
    <mergeCell ref="B13:B16"/>
    <mergeCell ref="C13:D13"/>
    <mergeCell ref="C10:D11"/>
    <mergeCell ref="A29:A32"/>
    <mergeCell ref="B29:B32"/>
    <mergeCell ref="A33:A36"/>
    <mergeCell ref="B33:B36"/>
    <mergeCell ref="C32:D32"/>
    <mergeCell ref="G33:G34"/>
    <mergeCell ref="C20:D20"/>
    <mergeCell ref="C33:D33"/>
    <mergeCell ref="E33:F33"/>
    <mergeCell ref="C34:D35"/>
    <mergeCell ref="E34:F34"/>
    <mergeCell ref="E35:F35"/>
    <mergeCell ref="C28:D28"/>
    <mergeCell ref="G21:G22"/>
    <mergeCell ref="J41:J44"/>
    <mergeCell ref="I43:I44"/>
    <mergeCell ref="A17:A20"/>
    <mergeCell ref="B17:B20"/>
    <mergeCell ref="C17:D17"/>
    <mergeCell ref="E17:F17"/>
    <mergeCell ref="C18:D19"/>
    <mergeCell ref="E18:F18"/>
    <mergeCell ref="E19:F19"/>
    <mergeCell ref="G31:G32"/>
    <mergeCell ref="A25:A28"/>
    <mergeCell ref="G51:G52"/>
    <mergeCell ref="B49:B52"/>
    <mergeCell ref="C49:D49"/>
    <mergeCell ref="E49:F49"/>
    <mergeCell ref="C50:D51"/>
    <mergeCell ref="E50:F50"/>
    <mergeCell ref="E51:F51"/>
    <mergeCell ref="C52:D52"/>
    <mergeCell ref="G49:G50"/>
    <mergeCell ref="A21:A24"/>
    <mergeCell ref="B21:B24"/>
    <mergeCell ref="C21:D21"/>
    <mergeCell ref="E21:F21"/>
    <mergeCell ref="C22:D23"/>
    <mergeCell ref="E22:F22"/>
    <mergeCell ref="E23:F23"/>
    <mergeCell ref="C24:D24"/>
    <mergeCell ref="A49:A52"/>
    <mergeCell ref="G17:G18"/>
    <mergeCell ref="G13:G14"/>
    <mergeCell ref="C14:D15"/>
    <mergeCell ref="E14:F14"/>
    <mergeCell ref="E15:F15"/>
    <mergeCell ref="G15:G16"/>
    <mergeCell ref="C16:D16"/>
    <mergeCell ref="E13:F13"/>
    <mergeCell ref="G39:G40"/>
    <mergeCell ref="X49:X52"/>
    <mergeCell ref="I51:I52"/>
    <mergeCell ref="L51:L52"/>
    <mergeCell ref="O51:O52"/>
    <mergeCell ref="R49:R52"/>
    <mergeCell ref="S49:S52"/>
    <mergeCell ref="T49:T52"/>
    <mergeCell ref="U49:U52"/>
    <mergeCell ref="J49:J52"/>
    <mergeCell ref="M49:M52"/>
    <mergeCell ref="I62:I63"/>
    <mergeCell ref="L62:L63"/>
    <mergeCell ref="O62:O63"/>
    <mergeCell ref="W49:W52"/>
    <mergeCell ref="V49:V52"/>
    <mergeCell ref="J60:J63"/>
    <mergeCell ref="M60:M63"/>
    <mergeCell ref="P60:P63"/>
    <mergeCell ref="W60:W63"/>
    <mergeCell ref="Q49:Q52"/>
    <mergeCell ref="G60:G61"/>
    <mergeCell ref="A60:A63"/>
    <mergeCell ref="B60:B63"/>
    <mergeCell ref="C60:D60"/>
    <mergeCell ref="E60:F60"/>
    <mergeCell ref="C61:D62"/>
    <mergeCell ref="E61:F61"/>
    <mergeCell ref="E62:F62"/>
    <mergeCell ref="C63:D63"/>
    <mergeCell ref="G62:G63"/>
    <mergeCell ref="G64:G65"/>
    <mergeCell ref="J64:J67"/>
    <mergeCell ref="M64:M67"/>
    <mergeCell ref="P64:P67"/>
    <mergeCell ref="G66:G67"/>
    <mergeCell ref="I66:I67"/>
    <mergeCell ref="L66:L67"/>
    <mergeCell ref="O66:O67"/>
    <mergeCell ref="A64:A67"/>
    <mergeCell ref="B64:B67"/>
    <mergeCell ref="C64:D64"/>
    <mergeCell ref="E64:F64"/>
    <mergeCell ref="C65:D66"/>
    <mergeCell ref="E65:F65"/>
    <mergeCell ref="E66:F66"/>
    <mergeCell ref="C67:D67"/>
    <mergeCell ref="X60:X63"/>
    <mergeCell ref="Q60:Q63"/>
    <mergeCell ref="R60:R63"/>
    <mergeCell ref="S60:S63"/>
    <mergeCell ref="T60:T63"/>
    <mergeCell ref="U60:U63"/>
    <mergeCell ref="V60:V63"/>
    <mergeCell ref="G68:G69"/>
    <mergeCell ref="J68:J71"/>
    <mergeCell ref="M68:M71"/>
    <mergeCell ref="P68:P71"/>
    <mergeCell ref="G70:G71"/>
    <mergeCell ref="I70:I71"/>
    <mergeCell ref="L70:L71"/>
    <mergeCell ref="O70:O71"/>
    <mergeCell ref="A68:A71"/>
    <mergeCell ref="B68:B71"/>
    <mergeCell ref="C68:D68"/>
    <mergeCell ref="E68:F68"/>
    <mergeCell ref="C69:D70"/>
    <mergeCell ref="E69:F69"/>
    <mergeCell ref="E70:F70"/>
    <mergeCell ref="C71:D71"/>
    <mergeCell ref="X64:X67"/>
    <mergeCell ref="Q64:Q67"/>
    <mergeCell ref="R64:R67"/>
    <mergeCell ref="S64:S67"/>
    <mergeCell ref="T64:T67"/>
    <mergeCell ref="U64:U67"/>
    <mergeCell ref="V64:V67"/>
    <mergeCell ref="W64:W67"/>
    <mergeCell ref="G72:G73"/>
    <mergeCell ref="J72:J75"/>
    <mergeCell ref="M72:M75"/>
    <mergeCell ref="P72:P75"/>
    <mergeCell ref="G74:G75"/>
    <mergeCell ref="I74:I75"/>
    <mergeCell ref="L74:L75"/>
    <mergeCell ref="O74:O75"/>
    <mergeCell ref="A72:A75"/>
    <mergeCell ref="B72:B75"/>
    <mergeCell ref="C72:D72"/>
    <mergeCell ref="E72:F72"/>
    <mergeCell ref="C73:D74"/>
    <mergeCell ref="E73:F73"/>
    <mergeCell ref="E74:F74"/>
    <mergeCell ref="C75:D75"/>
    <mergeCell ref="X68:X71"/>
    <mergeCell ref="Q68:Q71"/>
    <mergeCell ref="R68:R71"/>
    <mergeCell ref="S68:S71"/>
    <mergeCell ref="T68:T71"/>
    <mergeCell ref="U68:U71"/>
    <mergeCell ref="V68:V71"/>
    <mergeCell ref="W68:W71"/>
    <mergeCell ref="G76:G77"/>
    <mergeCell ref="J76:J79"/>
    <mergeCell ref="M76:M79"/>
    <mergeCell ref="P76:P79"/>
    <mergeCell ref="G78:G79"/>
    <mergeCell ref="I78:I79"/>
    <mergeCell ref="L78:L79"/>
    <mergeCell ref="O78:O79"/>
    <mergeCell ref="A76:A79"/>
    <mergeCell ref="B76:B79"/>
    <mergeCell ref="C76:D76"/>
    <mergeCell ref="E76:F76"/>
    <mergeCell ref="C77:D78"/>
    <mergeCell ref="E77:F77"/>
    <mergeCell ref="E78:F78"/>
    <mergeCell ref="C79:D79"/>
    <mergeCell ref="X72:X75"/>
    <mergeCell ref="Q72:Q75"/>
    <mergeCell ref="R72:R75"/>
    <mergeCell ref="S72:S75"/>
    <mergeCell ref="T72:T75"/>
    <mergeCell ref="U72:U75"/>
    <mergeCell ref="V72:V75"/>
    <mergeCell ref="W72:W75"/>
    <mergeCell ref="G80:G81"/>
    <mergeCell ref="J80:J83"/>
    <mergeCell ref="M80:M83"/>
    <mergeCell ref="P80:P83"/>
    <mergeCell ref="G82:G83"/>
    <mergeCell ref="I82:I83"/>
    <mergeCell ref="L82:L83"/>
    <mergeCell ref="O82:O83"/>
    <mergeCell ref="A80:A83"/>
    <mergeCell ref="B80:B83"/>
    <mergeCell ref="C80:D80"/>
    <mergeCell ref="E80:F80"/>
    <mergeCell ref="C81:D82"/>
    <mergeCell ref="E81:F81"/>
    <mergeCell ref="E82:F82"/>
    <mergeCell ref="C83:D83"/>
    <mergeCell ref="X76:X79"/>
    <mergeCell ref="Q76:Q79"/>
    <mergeCell ref="R76:R79"/>
    <mergeCell ref="S76:S79"/>
    <mergeCell ref="T76:T79"/>
    <mergeCell ref="U76:U79"/>
    <mergeCell ref="V76:V79"/>
    <mergeCell ref="W76:W79"/>
    <mergeCell ref="G84:G85"/>
    <mergeCell ref="J84:J87"/>
    <mergeCell ref="M84:M87"/>
    <mergeCell ref="P84:P87"/>
    <mergeCell ref="G86:G87"/>
    <mergeCell ref="I86:I87"/>
    <mergeCell ref="L86:L87"/>
    <mergeCell ref="O86:O87"/>
    <mergeCell ref="A84:A87"/>
    <mergeCell ref="B84:B87"/>
    <mergeCell ref="C84:D84"/>
    <mergeCell ref="E84:F84"/>
    <mergeCell ref="C85:D86"/>
    <mergeCell ref="E85:F85"/>
    <mergeCell ref="E86:F86"/>
    <mergeCell ref="C87:D87"/>
    <mergeCell ref="X80:X83"/>
    <mergeCell ref="Q80:Q83"/>
    <mergeCell ref="R80:R83"/>
    <mergeCell ref="S80:S83"/>
    <mergeCell ref="T80:T83"/>
    <mergeCell ref="U80:U83"/>
    <mergeCell ref="V80:V83"/>
    <mergeCell ref="W80:W83"/>
    <mergeCell ref="G88:G89"/>
    <mergeCell ref="J88:J91"/>
    <mergeCell ref="M88:M91"/>
    <mergeCell ref="P88:P91"/>
    <mergeCell ref="G90:G91"/>
    <mergeCell ref="I90:I91"/>
    <mergeCell ref="L90:L91"/>
    <mergeCell ref="O90:O91"/>
    <mergeCell ref="A88:A91"/>
    <mergeCell ref="B88:B91"/>
    <mergeCell ref="C88:D88"/>
    <mergeCell ref="E88:F88"/>
    <mergeCell ref="C89:D90"/>
    <mergeCell ref="E89:F89"/>
    <mergeCell ref="E90:F90"/>
    <mergeCell ref="C91:D91"/>
    <mergeCell ref="X84:X87"/>
    <mergeCell ref="Q84:Q87"/>
    <mergeCell ref="R84:R87"/>
    <mergeCell ref="S84:S87"/>
    <mergeCell ref="T84:T87"/>
    <mergeCell ref="U84:U87"/>
    <mergeCell ref="V84:V87"/>
    <mergeCell ref="W84:W87"/>
    <mergeCell ref="Q92:Q95"/>
    <mergeCell ref="R92:R95"/>
    <mergeCell ref="S92:S95"/>
    <mergeCell ref="T92:T95"/>
    <mergeCell ref="U92:U95"/>
    <mergeCell ref="V92:V95"/>
    <mergeCell ref="W92:W95"/>
    <mergeCell ref="X92:X95"/>
    <mergeCell ref="A92:A95"/>
    <mergeCell ref="B92:B95"/>
    <mergeCell ref="C92:D92"/>
    <mergeCell ref="E92:F92"/>
    <mergeCell ref="C93:D94"/>
    <mergeCell ref="E93:F93"/>
    <mergeCell ref="E94:F94"/>
    <mergeCell ref="C95:D95"/>
    <mergeCell ref="X88:X91"/>
    <mergeCell ref="Q88:Q91"/>
    <mergeCell ref="R88:R91"/>
    <mergeCell ref="S88:S91"/>
    <mergeCell ref="T88:T91"/>
    <mergeCell ref="U88:U91"/>
    <mergeCell ref="V88:V91"/>
    <mergeCell ref="W88:W91"/>
    <mergeCell ref="G92:G93"/>
    <mergeCell ref="J92:J95"/>
    <mergeCell ref="M92:M95"/>
    <mergeCell ref="P92:P95"/>
    <mergeCell ref="G94:G95"/>
    <mergeCell ref="I94:I95"/>
    <mergeCell ref="L94:L95"/>
    <mergeCell ref="O94:O95"/>
    <mergeCell ref="A100:A103"/>
    <mergeCell ref="B100:B103"/>
    <mergeCell ref="C100:D100"/>
    <mergeCell ref="E100:F100"/>
    <mergeCell ref="C101:D102"/>
    <mergeCell ref="E101:F101"/>
    <mergeCell ref="E102:F102"/>
    <mergeCell ref="C103:D103"/>
    <mergeCell ref="A96:A99"/>
    <mergeCell ref="B96:B99"/>
    <mergeCell ref="C96:D96"/>
    <mergeCell ref="E96:F96"/>
    <mergeCell ref="C97:D98"/>
    <mergeCell ref="E97:F97"/>
    <mergeCell ref="E98:F98"/>
    <mergeCell ref="C99:D99"/>
    <mergeCell ref="G96:G97"/>
    <mergeCell ref="G98:G99"/>
    <mergeCell ref="P96:P99"/>
    <mergeCell ref="I98:I99"/>
    <mergeCell ref="L98:L99"/>
    <mergeCell ref="O98:O99"/>
    <mergeCell ref="J96:J99"/>
    <mergeCell ref="M96:M99"/>
    <mergeCell ref="P100:P103"/>
    <mergeCell ref="G102:G103"/>
    <mergeCell ref="I102:I103"/>
    <mergeCell ref="L102:L103"/>
    <mergeCell ref="O102:O103"/>
    <mergeCell ref="G100:G101"/>
    <mergeCell ref="J100:J103"/>
    <mergeCell ref="M100:M103"/>
    <mergeCell ref="W96:W99"/>
    <mergeCell ref="X96:X99"/>
    <mergeCell ref="Q96:Q99"/>
    <mergeCell ref="R96:R99"/>
    <mergeCell ref="S96:S99"/>
    <mergeCell ref="T96:T99"/>
    <mergeCell ref="U96:U99"/>
    <mergeCell ref="V96:V99"/>
    <mergeCell ref="W100:W103"/>
    <mergeCell ref="X100:X103"/>
    <mergeCell ref="Q100:Q103"/>
    <mergeCell ref="R100:R103"/>
    <mergeCell ref="S100:S103"/>
    <mergeCell ref="T100:T103"/>
    <mergeCell ref="U100:U103"/>
    <mergeCell ref="V100:V103"/>
  </mergeCells>
  <printOptions horizontalCentered="1" verticalCentered="1"/>
  <pageMargins left="0" right="0.3937007874015748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zoomScale="75" zoomScaleNormal="75"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625" style="13" customWidth="1"/>
    <col min="23" max="23" width="0.12890625" style="13" customWidth="1"/>
    <col min="24" max="24" width="12.625" style="13" customWidth="1"/>
    <col min="25" max="16384" width="9.00390625" style="13" customWidth="1"/>
  </cols>
  <sheetData>
    <row r="1" spans="1:21" ht="13.5" customHeight="1">
      <c r="A1" s="126" t="s">
        <v>30</v>
      </c>
      <c r="B1" s="126"/>
      <c r="C1" s="126"/>
      <c r="D1" s="126"/>
      <c r="E1" s="126"/>
      <c r="H1" s="13"/>
      <c r="K1" s="13"/>
      <c r="N1" s="13"/>
      <c r="U1" s="13"/>
    </row>
    <row r="2" spans="1:24" ht="18.75" customHeight="1">
      <c r="A2" s="126"/>
      <c r="B2" s="126"/>
      <c r="C2" s="126"/>
      <c r="D2" s="126"/>
      <c r="E2" s="126"/>
      <c r="F2" s="123" t="s">
        <v>117</v>
      </c>
      <c r="G2" s="123"/>
      <c r="H2" s="123"/>
      <c r="I2" s="123"/>
      <c r="J2" s="123"/>
      <c r="K2" s="123"/>
      <c r="L2" s="123"/>
      <c r="M2" s="123"/>
      <c r="N2" s="123"/>
      <c r="O2" s="123"/>
      <c r="P2" s="39"/>
      <c r="Q2" s="39"/>
      <c r="R2" s="39"/>
      <c r="S2" s="39"/>
      <c r="T2" s="39"/>
      <c r="U2" s="122" t="s">
        <v>214</v>
      </c>
      <c r="V2" s="122"/>
      <c r="W2" s="39"/>
      <c r="X2" s="39"/>
    </row>
    <row r="3" spans="1:24" ht="19.5" customHeight="1" thickBot="1">
      <c r="A3" s="150" t="s">
        <v>116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39"/>
      <c r="Q3" s="39"/>
      <c r="R3" s="39"/>
      <c r="S3" s="39"/>
      <c r="T3" s="39"/>
      <c r="U3" s="137" t="s">
        <v>178</v>
      </c>
      <c r="V3" s="138"/>
      <c r="W3" s="138"/>
      <c r="X3" s="138"/>
    </row>
    <row r="4" spans="1:24" ht="13.5" customHeight="1">
      <c r="A4" s="128" t="s">
        <v>0</v>
      </c>
      <c r="B4" s="132" t="s">
        <v>5</v>
      </c>
      <c r="C4" s="135" t="s">
        <v>6</v>
      </c>
      <c r="D4" s="136"/>
      <c r="E4" s="135" t="s">
        <v>6</v>
      </c>
      <c r="F4" s="136"/>
      <c r="G4" s="119" t="s">
        <v>3</v>
      </c>
      <c r="H4" s="120" t="s">
        <v>63</v>
      </c>
      <c r="I4" s="121"/>
      <c r="J4" s="18"/>
      <c r="K4" s="120" t="s">
        <v>65</v>
      </c>
      <c r="L4" s="121"/>
      <c r="M4" s="18"/>
      <c r="N4" s="120" t="s">
        <v>66</v>
      </c>
      <c r="O4" s="121"/>
      <c r="P4" s="18"/>
      <c r="Q4" s="18"/>
      <c r="R4" s="18"/>
      <c r="S4" s="19"/>
      <c r="T4" s="20"/>
      <c r="U4" s="91" t="s">
        <v>21</v>
      </c>
      <c r="V4" s="119" t="s">
        <v>23</v>
      </c>
      <c r="W4" s="21"/>
      <c r="X4" s="107" t="s">
        <v>25</v>
      </c>
    </row>
    <row r="5" spans="1:24" s="14" customFormat="1" ht="14.25" customHeight="1">
      <c r="A5" s="129"/>
      <c r="B5" s="133"/>
      <c r="C5" s="117" t="s">
        <v>1</v>
      </c>
      <c r="D5" s="118"/>
      <c r="E5" s="117" t="s">
        <v>2</v>
      </c>
      <c r="F5" s="118"/>
      <c r="G5" s="111"/>
      <c r="H5" s="22" t="s">
        <v>11</v>
      </c>
      <c r="I5" s="23" t="s">
        <v>15</v>
      </c>
      <c r="J5" s="24"/>
      <c r="K5" s="22" t="s">
        <v>19</v>
      </c>
      <c r="L5" s="23" t="s">
        <v>15</v>
      </c>
      <c r="M5" s="24"/>
      <c r="N5" s="22" t="s">
        <v>19</v>
      </c>
      <c r="O5" s="23" t="s">
        <v>15</v>
      </c>
      <c r="P5" s="24"/>
      <c r="Q5" s="24"/>
      <c r="R5" s="24"/>
      <c r="S5" s="24"/>
      <c r="T5" s="25"/>
      <c r="U5" s="92"/>
      <c r="V5" s="111"/>
      <c r="W5" s="26"/>
      <c r="X5" s="108"/>
    </row>
    <row r="6" spans="1:24" s="14" customFormat="1" ht="13.5">
      <c r="A6" s="129"/>
      <c r="B6" s="133"/>
      <c r="C6" s="117"/>
      <c r="D6" s="118"/>
      <c r="E6" s="117"/>
      <c r="F6" s="118"/>
      <c r="G6" s="111"/>
      <c r="H6" s="22" t="s">
        <v>12</v>
      </c>
      <c r="I6" s="23" t="s">
        <v>16</v>
      </c>
      <c r="J6" s="24"/>
      <c r="K6" s="22" t="s">
        <v>12</v>
      </c>
      <c r="L6" s="23" t="s">
        <v>16</v>
      </c>
      <c r="M6" s="24"/>
      <c r="N6" s="22" t="s">
        <v>20</v>
      </c>
      <c r="O6" s="23" t="s">
        <v>16</v>
      </c>
      <c r="P6" s="24"/>
      <c r="Q6" s="24"/>
      <c r="R6" s="24"/>
      <c r="S6" s="24"/>
      <c r="T6" s="25"/>
      <c r="U6" s="92"/>
      <c r="V6" s="111"/>
      <c r="W6" s="26"/>
      <c r="X6" s="108"/>
    </row>
    <row r="7" spans="1:24" s="14" customFormat="1" ht="13.5">
      <c r="A7" s="130"/>
      <c r="B7" s="133"/>
      <c r="C7" s="117"/>
      <c r="D7" s="118"/>
      <c r="E7" s="117"/>
      <c r="F7" s="118"/>
      <c r="G7" s="111"/>
      <c r="H7" s="27" t="s">
        <v>13</v>
      </c>
      <c r="I7" s="114" t="s">
        <v>17</v>
      </c>
      <c r="J7" s="28"/>
      <c r="K7" s="27" t="s">
        <v>13</v>
      </c>
      <c r="L7" s="114" t="s">
        <v>17</v>
      </c>
      <c r="M7" s="28"/>
      <c r="N7" s="27" t="s">
        <v>13</v>
      </c>
      <c r="O7" s="114" t="s">
        <v>17</v>
      </c>
      <c r="P7" s="28"/>
      <c r="Q7" s="28"/>
      <c r="R7" s="28"/>
      <c r="S7" s="28"/>
      <c r="T7" s="34"/>
      <c r="U7" s="92" t="s">
        <v>22</v>
      </c>
      <c r="V7" s="111" t="s">
        <v>24</v>
      </c>
      <c r="W7" s="29"/>
      <c r="X7" s="109"/>
    </row>
    <row r="8" spans="1:24" s="14" customFormat="1" ht="14.25" thickBot="1">
      <c r="A8" s="130"/>
      <c r="B8" s="134"/>
      <c r="C8" s="124" t="s">
        <v>7</v>
      </c>
      <c r="D8" s="125"/>
      <c r="E8" s="124" t="s">
        <v>8</v>
      </c>
      <c r="F8" s="125"/>
      <c r="G8" s="30" t="s">
        <v>26</v>
      </c>
      <c r="H8" s="1" t="s">
        <v>14</v>
      </c>
      <c r="I8" s="115"/>
      <c r="J8" s="31"/>
      <c r="K8" s="1" t="s">
        <v>14</v>
      </c>
      <c r="L8" s="115"/>
      <c r="M8" s="31"/>
      <c r="N8" s="1" t="s">
        <v>14</v>
      </c>
      <c r="O8" s="115"/>
      <c r="P8" s="31"/>
      <c r="Q8" s="31"/>
      <c r="R8" s="31"/>
      <c r="S8" s="31"/>
      <c r="T8" s="32"/>
      <c r="U8" s="93"/>
      <c r="V8" s="112"/>
      <c r="W8" s="33"/>
      <c r="X8" s="110"/>
    </row>
    <row r="9" spans="1:24" s="14" customFormat="1" ht="13.5">
      <c r="A9" s="97">
        <v>1</v>
      </c>
      <c r="B9" s="100">
        <v>53</v>
      </c>
      <c r="C9" s="68">
        <v>26959</v>
      </c>
      <c r="D9" s="69"/>
      <c r="E9" s="148" t="s">
        <v>76</v>
      </c>
      <c r="F9" s="149"/>
      <c r="G9" s="70" t="s">
        <v>57</v>
      </c>
      <c r="H9" s="11">
        <v>0.3020833333333333</v>
      </c>
      <c r="I9" s="12">
        <f>H11-H9</f>
        <v>0.09715277777777781</v>
      </c>
      <c r="J9" s="72">
        <f>I9/"01:00:00"</f>
        <v>2.3316666666666674</v>
      </c>
      <c r="K9" s="3">
        <f>H11+TIME(0,40,0)</f>
        <v>0.4270138888888889</v>
      </c>
      <c r="L9" s="4">
        <f>K11-K9</f>
        <v>0.089212962962963</v>
      </c>
      <c r="M9" s="72">
        <f>L9/"01:00:00"</f>
        <v>2.141111111111112</v>
      </c>
      <c r="N9" s="5">
        <f>K11+TIME(0,50,0)</f>
        <v>0.5509490740740741</v>
      </c>
      <c r="O9" s="4">
        <f>N10-N9</f>
        <v>0.03714120370370366</v>
      </c>
      <c r="P9" s="72">
        <f>O9/"01:00:00"</f>
        <v>0.8913888888888879</v>
      </c>
      <c r="Q9" s="72" t="e">
        <f>#REF!/"01:00:00"</f>
        <v>#REF!</v>
      </c>
      <c r="R9" s="72" t="e">
        <f>#REF!/"01:00:00"</f>
        <v>#REF!</v>
      </c>
      <c r="S9" s="72" t="e">
        <f>#REF!/"01:00:00"</f>
        <v>#REF!</v>
      </c>
      <c r="T9" s="72" t="e">
        <f>#REF!/"01:00:00"</f>
        <v>#REF!</v>
      </c>
      <c r="U9" s="91">
        <f>I9+L9+O9</f>
        <v>0.22350694444444447</v>
      </c>
      <c r="V9" s="94">
        <f>60/W9</f>
        <v>11.185334783284137</v>
      </c>
      <c r="W9" s="72">
        <f>U9/"01:00:00"</f>
        <v>5.364166666666668</v>
      </c>
      <c r="X9" s="40"/>
    </row>
    <row r="10" spans="1:24" s="14" customFormat="1" ht="13.5">
      <c r="A10" s="98"/>
      <c r="B10" s="101"/>
      <c r="C10" s="85" t="s">
        <v>186</v>
      </c>
      <c r="D10" s="86"/>
      <c r="E10" s="85"/>
      <c r="F10" s="86"/>
      <c r="G10" s="71"/>
      <c r="H10" s="6">
        <v>0.38980324074074074</v>
      </c>
      <c r="I10" s="7">
        <f>28/J9</f>
        <v>12.008577555396707</v>
      </c>
      <c r="J10" s="73"/>
      <c r="K10" s="6">
        <v>0.503738425925926</v>
      </c>
      <c r="L10" s="7">
        <f>20/M9</f>
        <v>9.340944473274517</v>
      </c>
      <c r="M10" s="73"/>
      <c r="N10" s="8">
        <v>0.5880902777777778</v>
      </c>
      <c r="O10" s="7">
        <f>12/P9</f>
        <v>13.462137737612979</v>
      </c>
      <c r="P10" s="73"/>
      <c r="Q10" s="73"/>
      <c r="R10" s="73"/>
      <c r="S10" s="73"/>
      <c r="T10" s="73"/>
      <c r="U10" s="92"/>
      <c r="V10" s="95"/>
      <c r="W10" s="73"/>
      <c r="X10" s="140" t="s">
        <v>215</v>
      </c>
    </row>
    <row r="11" spans="1:24" s="14" customFormat="1" ht="13.5">
      <c r="A11" s="98"/>
      <c r="B11" s="101"/>
      <c r="C11" s="85"/>
      <c r="D11" s="86"/>
      <c r="E11" s="85" t="s">
        <v>187</v>
      </c>
      <c r="F11" s="86"/>
      <c r="G11" s="71" t="s">
        <v>81</v>
      </c>
      <c r="H11" s="9">
        <v>0.3992361111111111</v>
      </c>
      <c r="I11" s="59">
        <v>56</v>
      </c>
      <c r="J11" s="73"/>
      <c r="K11" s="9">
        <v>0.5162268518518519</v>
      </c>
      <c r="L11" s="59">
        <v>52</v>
      </c>
      <c r="M11" s="73"/>
      <c r="N11" s="10">
        <v>0.6014351851851852</v>
      </c>
      <c r="O11" s="59">
        <v>52</v>
      </c>
      <c r="P11" s="73"/>
      <c r="Q11" s="73"/>
      <c r="R11" s="73"/>
      <c r="S11" s="73"/>
      <c r="T11" s="73"/>
      <c r="U11" s="92"/>
      <c r="V11" s="95"/>
      <c r="W11" s="73"/>
      <c r="X11" s="140"/>
    </row>
    <row r="12" spans="1:24" s="14" customFormat="1" ht="14.25" thickBot="1">
      <c r="A12" s="99"/>
      <c r="B12" s="102"/>
      <c r="C12" s="103" t="s">
        <v>188</v>
      </c>
      <c r="D12" s="104"/>
      <c r="E12" s="37" t="s">
        <v>82</v>
      </c>
      <c r="F12" s="38">
        <v>2007</v>
      </c>
      <c r="G12" s="87"/>
      <c r="H12" s="2">
        <f>H11-H10</f>
        <v>0.009432870370370383</v>
      </c>
      <c r="I12" s="60"/>
      <c r="J12" s="58"/>
      <c r="K12" s="2">
        <f>K11-K10</f>
        <v>0.012488425925925917</v>
      </c>
      <c r="L12" s="60"/>
      <c r="M12" s="58"/>
      <c r="N12" s="2">
        <f>N11-N10</f>
        <v>0.013344907407407458</v>
      </c>
      <c r="O12" s="60"/>
      <c r="P12" s="58"/>
      <c r="Q12" s="58"/>
      <c r="R12" s="58"/>
      <c r="S12" s="58"/>
      <c r="T12" s="58"/>
      <c r="U12" s="93"/>
      <c r="V12" s="96"/>
      <c r="W12" s="58"/>
      <c r="X12" s="141"/>
    </row>
    <row r="13" spans="1:24" s="14" customFormat="1" ht="13.5">
      <c r="A13" s="97">
        <v>1</v>
      </c>
      <c r="B13" s="100">
        <v>52</v>
      </c>
      <c r="C13" s="148" t="s">
        <v>75</v>
      </c>
      <c r="D13" s="149"/>
      <c r="E13" s="68">
        <v>53149</v>
      </c>
      <c r="F13" s="69"/>
      <c r="G13" s="70" t="s">
        <v>57</v>
      </c>
      <c r="H13" s="11">
        <v>0.3020833333333333</v>
      </c>
      <c r="I13" s="12">
        <f>H15-H13</f>
        <v>0.09700231481481486</v>
      </c>
      <c r="J13" s="72">
        <f>I13/"01:00:00"</f>
        <v>2.3280555555555567</v>
      </c>
      <c r="K13" s="3">
        <f>H15+TIME(0,40,0)</f>
        <v>0.42686342592592597</v>
      </c>
      <c r="L13" s="4">
        <f>K15-K13</f>
        <v>0.08781249999999996</v>
      </c>
      <c r="M13" s="72">
        <f>L13/"01:00:00"</f>
        <v>2.107499999999999</v>
      </c>
      <c r="N13" s="5">
        <f>K15+TIME(0,50,0)</f>
        <v>0.5493981481481481</v>
      </c>
      <c r="O13" s="4">
        <f>N14-N13</f>
        <v>0.03875000000000006</v>
      </c>
      <c r="P13" s="72">
        <f>O13/"01:00:00"</f>
        <v>0.9300000000000015</v>
      </c>
      <c r="Q13" s="72" t="e">
        <f>#REF!/"01:00:00"</f>
        <v>#REF!</v>
      </c>
      <c r="R13" s="72" t="e">
        <f>#REF!/"01:00:00"</f>
        <v>#REF!</v>
      </c>
      <c r="S13" s="72" t="e">
        <f>#REF!/"01:00:00"</f>
        <v>#REF!</v>
      </c>
      <c r="T13" s="72" t="e">
        <f>#REF!/"01:00:00"</f>
        <v>#REF!</v>
      </c>
      <c r="U13" s="91">
        <f>I13+L13+O13</f>
        <v>0.22356481481481488</v>
      </c>
      <c r="V13" s="94">
        <f>60/W13</f>
        <v>11.182439428453092</v>
      </c>
      <c r="W13" s="72">
        <f>U13/"01:00:00"</f>
        <v>5.365555555555558</v>
      </c>
      <c r="X13" s="40"/>
    </row>
    <row r="14" spans="1:24" s="14" customFormat="1" ht="13.5">
      <c r="A14" s="98"/>
      <c r="B14" s="101"/>
      <c r="C14" s="85"/>
      <c r="D14" s="86"/>
      <c r="E14" s="85" t="s">
        <v>184</v>
      </c>
      <c r="F14" s="86"/>
      <c r="G14" s="71"/>
      <c r="H14" s="6">
        <v>0.38986111111111116</v>
      </c>
      <c r="I14" s="7">
        <f>28/J13</f>
        <v>12.027204390884137</v>
      </c>
      <c r="J14" s="73"/>
      <c r="K14" s="6">
        <v>0.5037268518518518</v>
      </c>
      <c r="L14" s="7">
        <f>20/M13</f>
        <v>9.489916963226577</v>
      </c>
      <c r="M14" s="73"/>
      <c r="N14" s="8">
        <v>0.5881481481481482</v>
      </c>
      <c r="O14" s="7">
        <f>12/P13</f>
        <v>12.903225806451593</v>
      </c>
      <c r="P14" s="73"/>
      <c r="Q14" s="73"/>
      <c r="R14" s="73"/>
      <c r="S14" s="73"/>
      <c r="T14" s="73"/>
      <c r="U14" s="92"/>
      <c r="V14" s="95"/>
      <c r="W14" s="73"/>
      <c r="X14" s="140" t="s">
        <v>215</v>
      </c>
    </row>
    <row r="15" spans="1:24" s="14" customFormat="1" ht="13.5">
      <c r="A15" s="98"/>
      <c r="B15" s="101"/>
      <c r="C15" s="85"/>
      <c r="D15" s="86"/>
      <c r="E15" s="85" t="s">
        <v>185</v>
      </c>
      <c r="F15" s="86"/>
      <c r="G15" s="71" t="s">
        <v>77</v>
      </c>
      <c r="H15" s="9">
        <v>0.3990856481481482</v>
      </c>
      <c r="I15" s="59">
        <v>56</v>
      </c>
      <c r="J15" s="73"/>
      <c r="K15" s="9">
        <v>0.5146759259259259</v>
      </c>
      <c r="L15" s="59">
        <v>56</v>
      </c>
      <c r="M15" s="73"/>
      <c r="N15" s="10">
        <v>0.6013773148148148</v>
      </c>
      <c r="O15" s="59">
        <v>60</v>
      </c>
      <c r="P15" s="73"/>
      <c r="Q15" s="73"/>
      <c r="R15" s="73"/>
      <c r="S15" s="73"/>
      <c r="T15" s="73"/>
      <c r="U15" s="92"/>
      <c r="V15" s="95"/>
      <c r="W15" s="73"/>
      <c r="X15" s="140"/>
    </row>
    <row r="16" spans="1:24" s="14" customFormat="1" ht="14.25" thickBot="1">
      <c r="A16" s="99"/>
      <c r="B16" s="102"/>
      <c r="C16" s="103" t="s">
        <v>78</v>
      </c>
      <c r="D16" s="104"/>
      <c r="E16" s="37" t="s">
        <v>79</v>
      </c>
      <c r="F16" s="38">
        <v>2001</v>
      </c>
      <c r="G16" s="87"/>
      <c r="H16" s="2">
        <f>H15-H14</f>
        <v>0.009224537037037017</v>
      </c>
      <c r="I16" s="60"/>
      <c r="J16" s="58"/>
      <c r="K16" s="2">
        <f>K15-K14</f>
        <v>0.010949074074074083</v>
      </c>
      <c r="L16" s="60"/>
      <c r="M16" s="58"/>
      <c r="N16" s="2">
        <f>N15-N14</f>
        <v>0.013229166666666625</v>
      </c>
      <c r="O16" s="60"/>
      <c r="P16" s="58"/>
      <c r="Q16" s="58"/>
      <c r="R16" s="58"/>
      <c r="S16" s="58"/>
      <c r="T16" s="58"/>
      <c r="U16" s="93"/>
      <c r="V16" s="96"/>
      <c r="W16" s="58"/>
      <c r="X16" s="141"/>
    </row>
    <row r="17" spans="1:24" s="14" customFormat="1" ht="13.5">
      <c r="A17" s="97">
        <v>1</v>
      </c>
      <c r="B17" s="100">
        <v>51</v>
      </c>
      <c r="C17" s="148" t="s">
        <v>73</v>
      </c>
      <c r="D17" s="149"/>
      <c r="E17" s="146">
        <v>55148</v>
      </c>
      <c r="F17" s="147"/>
      <c r="G17" s="70" t="s">
        <v>74</v>
      </c>
      <c r="H17" s="11">
        <v>0.3020833333333333</v>
      </c>
      <c r="I17" s="12">
        <f>H19-H17</f>
        <v>0.09561342592592598</v>
      </c>
      <c r="J17" s="72">
        <f>I17/"01:00:00"</f>
        <v>2.2947222222222234</v>
      </c>
      <c r="K17" s="3">
        <f>H19+TIME(0,40,0)</f>
        <v>0.4254745370370371</v>
      </c>
      <c r="L17" s="4">
        <f>K19-K17</f>
        <v>0.09040509259259255</v>
      </c>
      <c r="M17" s="72">
        <f>L17/"01:00:00"</f>
        <v>2.169722222222221</v>
      </c>
      <c r="N17" s="5">
        <f>K19+TIME(0,50,0)</f>
        <v>0.5506018518518518</v>
      </c>
      <c r="O17" s="4">
        <f>N18-N17</f>
        <v>0.037685185185185266</v>
      </c>
      <c r="P17" s="72">
        <f>O17/"01:00:00"</f>
        <v>0.9044444444444464</v>
      </c>
      <c r="Q17" s="72" t="e">
        <f>#REF!/"01:00:00"</f>
        <v>#REF!</v>
      </c>
      <c r="R17" s="72" t="e">
        <f>#REF!/"01:00:00"</f>
        <v>#REF!</v>
      </c>
      <c r="S17" s="72" t="e">
        <f>#REF!/"01:00:00"</f>
        <v>#REF!</v>
      </c>
      <c r="T17" s="72" t="e">
        <f>#REF!/"01:00:00"</f>
        <v>#REF!</v>
      </c>
      <c r="U17" s="91">
        <f>I17+L17+O17</f>
        <v>0.2237037037037038</v>
      </c>
      <c r="V17" s="94">
        <f>60/W17</f>
        <v>11.175496688741717</v>
      </c>
      <c r="W17" s="72">
        <f>U17/"01:00:00"</f>
        <v>5.3688888888888915</v>
      </c>
      <c r="X17" s="40"/>
    </row>
    <row r="18" spans="1:24" s="14" customFormat="1" ht="13.5">
      <c r="A18" s="98"/>
      <c r="B18" s="101"/>
      <c r="C18" s="85"/>
      <c r="D18" s="86"/>
      <c r="E18" s="85" t="s">
        <v>179</v>
      </c>
      <c r="F18" s="86"/>
      <c r="G18" s="71"/>
      <c r="H18" s="6">
        <v>0.39011574074074074</v>
      </c>
      <c r="I18" s="7">
        <f>28/J17</f>
        <v>12.201912601379972</v>
      </c>
      <c r="J18" s="73"/>
      <c r="K18" s="6">
        <v>0.5037962962962963</v>
      </c>
      <c r="L18" s="7">
        <f>20/M17</f>
        <v>9.217769811803871</v>
      </c>
      <c r="M18" s="73"/>
      <c r="N18" s="8">
        <v>0.5882870370370371</v>
      </c>
      <c r="O18" s="7">
        <f>12/P17</f>
        <v>13.267813267813239</v>
      </c>
      <c r="P18" s="73"/>
      <c r="Q18" s="73"/>
      <c r="R18" s="73"/>
      <c r="S18" s="73"/>
      <c r="T18" s="73"/>
      <c r="U18" s="92"/>
      <c r="V18" s="95"/>
      <c r="W18" s="73"/>
      <c r="X18" s="140" t="s">
        <v>215</v>
      </c>
    </row>
    <row r="19" spans="1:24" s="14" customFormat="1" ht="13.5">
      <c r="A19" s="98"/>
      <c r="B19" s="101"/>
      <c r="C19" s="85"/>
      <c r="D19" s="86"/>
      <c r="E19" s="85" t="s">
        <v>180</v>
      </c>
      <c r="F19" s="86"/>
      <c r="G19" s="71" t="s">
        <v>181</v>
      </c>
      <c r="H19" s="9">
        <v>0.3976967592592593</v>
      </c>
      <c r="I19" s="59">
        <v>44</v>
      </c>
      <c r="J19" s="73"/>
      <c r="K19" s="9">
        <v>0.5158796296296296</v>
      </c>
      <c r="L19" s="59">
        <v>44</v>
      </c>
      <c r="M19" s="73"/>
      <c r="N19" s="10">
        <v>0.6001967592592593</v>
      </c>
      <c r="O19" s="59">
        <v>52</v>
      </c>
      <c r="P19" s="73"/>
      <c r="Q19" s="73"/>
      <c r="R19" s="73"/>
      <c r="S19" s="73"/>
      <c r="T19" s="73"/>
      <c r="U19" s="92"/>
      <c r="V19" s="95"/>
      <c r="W19" s="73"/>
      <c r="X19" s="140"/>
    </row>
    <row r="20" spans="1:24" s="14" customFormat="1" ht="14.25" thickBot="1">
      <c r="A20" s="99"/>
      <c r="B20" s="102"/>
      <c r="C20" s="103" t="s">
        <v>182</v>
      </c>
      <c r="D20" s="104"/>
      <c r="E20" s="37" t="s">
        <v>183</v>
      </c>
      <c r="F20" s="38">
        <v>2007</v>
      </c>
      <c r="G20" s="87"/>
      <c r="H20" s="2">
        <f>H19-H18</f>
        <v>0.007581018518518556</v>
      </c>
      <c r="I20" s="60"/>
      <c r="J20" s="58"/>
      <c r="K20" s="2">
        <f>K19-K18</f>
        <v>0.012083333333333335</v>
      </c>
      <c r="L20" s="60"/>
      <c r="M20" s="58"/>
      <c r="N20" s="2">
        <f>N19-N18</f>
        <v>0.011909722222222197</v>
      </c>
      <c r="O20" s="60"/>
      <c r="P20" s="58"/>
      <c r="Q20" s="58"/>
      <c r="R20" s="58"/>
      <c r="S20" s="58"/>
      <c r="T20" s="58"/>
      <c r="U20" s="93"/>
      <c r="V20" s="96"/>
      <c r="W20" s="58"/>
      <c r="X20" s="141"/>
    </row>
    <row r="21" spans="1:24" s="14" customFormat="1" ht="13.5">
      <c r="A21" s="97">
        <v>1</v>
      </c>
      <c r="B21" s="100">
        <v>54</v>
      </c>
      <c r="C21" s="146">
        <v>27563</v>
      </c>
      <c r="D21" s="147"/>
      <c r="E21" s="68">
        <v>55464</v>
      </c>
      <c r="F21" s="69"/>
      <c r="G21" s="70" t="s">
        <v>189</v>
      </c>
      <c r="H21" s="11">
        <v>0.3020833333333333</v>
      </c>
      <c r="I21" s="12">
        <f>H23-H21</f>
        <v>0.10283564814814816</v>
      </c>
      <c r="J21" s="72">
        <f>I21/"01:00:00"</f>
        <v>2.468055555555556</v>
      </c>
      <c r="K21" s="3">
        <f>H23+TIME(0,40,0)</f>
        <v>0.43269675925925927</v>
      </c>
      <c r="L21" s="4">
        <f>K23-K21</f>
        <v>0.09658564814814813</v>
      </c>
      <c r="M21" s="72">
        <f>L21/"01:00:00"</f>
        <v>2.318055555555555</v>
      </c>
      <c r="N21" s="5">
        <f>K23+TIME(0,50,0)</f>
        <v>0.5640046296296296</v>
      </c>
      <c r="O21" s="4">
        <f>N22-N21</f>
        <v>0.03457175925925926</v>
      </c>
      <c r="P21" s="72">
        <f>O21/"01:00:00"</f>
        <v>0.8297222222222222</v>
      </c>
      <c r="Q21" s="72" t="e">
        <f>#REF!/"01:00:00"</f>
        <v>#REF!</v>
      </c>
      <c r="R21" s="72" t="e">
        <f>#REF!/"01:00:00"</f>
        <v>#REF!</v>
      </c>
      <c r="S21" s="72" t="e">
        <f>#REF!/"01:00:00"</f>
        <v>#REF!</v>
      </c>
      <c r="T21" s="72" t="e">
        <f>#REF!/"01:00:00"</f>
        <v>#REF!</v>
      </c>
      <c r="U21" s="91">
        <f>I21+L21+O21</f>
        <v>0.23399305555555555</v>
      </c>
      <c r="V21" s="94">
        <f>60/W21</f>
        <v>10.68407775634367</v>
      </c>
      <c r="W21" s="72">
        <f>U21/"01:00:00"</f>
        <v>5.615833333333334</v>
      </c>
      <c r="X21" s="40"/>
    </row>
    <row r="22" spans="1:24" s="14" customFormat="1" ht="13.5">
      <c r="A22" s="98"/>
      <c r="B22" s="101"/>
      <c r="C22" s="85" t="s">
        <v>190</v>
      </c>
      <c r="D22" s="86"/>
      <c r="E22" s="85" t="s">
        <v>191</v>
      </c>
      <c r="F22" s="86"/>
      <c r="G22" s="71"/>
      <c r="H22" s="6">
        <v>0.40050925925925923</v>
      </c>
      <c r="I22" s="7">
        <f>28/J21</f>
        <v>11.344963421496903</v>
      </c>
      <c r="J22" s="73"/>
      <c r="K22" s="6">
        <v>0.5212962962962963</v>
      </c>
      <c r="L22" s="7">
        <f>20/M21</f>
        <v>8.627920910724987</v>
      </c>
      <c r="M22" s="73"/>
      <c r="N22" s="8">
        <v>0.5985763888888889</v>
      </c>
      <c r="O22" s="7">
        <f>12/P21</f>
        <v>14.462671576832943</v>
      </c>
      <c r="P22" s="73"/>
      <c r="Q22" s="73"/>
      <c r="R22" s="73"/>
      <c r="S22" s="73"/>
      <c r="T22" s="73"/>
      <c r="U22" s="92"/>
      <c r="V22" s="95"/>
      <c r="W22" s="73"/>
      <c r="X22" s="140" t="s">
        <v>215</v>
      </c>
    </row>
    <row r="23" spans="1:24" s="14" customFormat="1" ht="13.5">
      <c r="A23" s="98"/>
      <c r="B23" s="101"/>
      <c r="C23" s="85"/>
      <c r="D23" s="86"/>
      <c r="E23" s="85" t="s">
        <v>192</v>
      </c>
      <c r="F23" s="86"/>
      <c r="G23" s="71" t="s">
        <v>193</v>
      </c>
      <c r="H23" s="9">
        <v>0.4049189814814815</v>
      </c>
      <c r="I23" s="59">
        <v>52</v>
      </c>
      <c r="J23" s="73"/>
      <c r="K23" s="9">
        <v>0.5292824074074074</v>
      </c>
      <c r="L23" s="59">
        <v>52</v>
      </c>
      <c r="M23" s="73"/>
      <c r="N23" s="10">
        <v>0.6071180555555555</v>
      </c>
      <c r="O23" s="59">
        <v>44</v>
      </c>
      <c r="P23" s="73"/>
      <c r="Q23" s="73"/>
      <c r="R23" s="73"/>
      <c r="S23" s="73"/>
      <c r="T23" s="73"/>
      <c r="U23" s="92"/>
      <c r="V23" s="95"/>
      <c r="W23" s="73"/>
      <c r="X23" s="140"/>
    </row>
    <row r="24" spans="1:24" s="14" customFormat="1" ht="14.25" thickBot="1">
      <c r="A24" s="99"/>
      <c r="B24" s="102"/>
      <c r="C24" s="103" t="s">
        <v>194</v>
      </c>
      <c r="D24" s="104"/>
      <c r="E24" s="37" t="s">
        <v>82</v>
      </c>
      <c r="F24" s="38">
        <v>2006</v>
      </c>
      <c r="G24" s="87"/>
      <c r="H24" s="2">
        <f>H23-H22</f>
        <v>0.004409722222222245</v>
      </c>
      <c r="I24" s="60"/>
      <c r="J24" s="58"/>
      <c r="K24" s="2">
        <f>K23-K22</f>
        <v>0.007986111111111138</v>
      </c>
      <c r="L24" s="60"/>
      <c r="M24" s="58"/>
      <c r="N24" s="2">
        <f>N23-N22</f>
        <v>0.00854166666666667</v>
      </c>
      <c r="O24" s="60"/>
      <c r="P24" s="58"/>
      <c r="Q24" s="58"/>
      <c r="R24" s="58"/>
      <c r="S24" s="58"/>
      <c r="T24" s="58"/>
      <c r="U24" s="93"/>
      <c r="V24" s="96"/>
      <c r="W24" s="58"/>
      <c r="X24" s="141"/>
    </row>
    <row r="25" spans="1:24" ht="13.5">
      <c r="A25" s="57" t="s">
        <v>80</v>
      </c>
      <c r="B25" s="74"/>
      <c r="C25" s="74"/>
      <c r="D25" s="74"/>
      <c r="E25" s="74"/>
      <c r="F25" s="74"/>
      <c r="G25" s="75"/>
      <c r="H25" s="11">
        <v>0.3020833333333333</v>
      </c>
      <c r="I25" s="12">
        <f>H27-H25</f>
        <v>0.13611111111111118</v>
      </c>
      <c r="J25" s="72">
        <f>I25/"01:00:00"</f>
        <v>3.2666666666666684</v>
      </c>
      <c r="K25" s="3">
        <f>H27+TIME(0,40,0)</f>
        <v>0.4659722222222223</v>
      </c>
      <c r="L25" s="4">
        <f>K27-K25</f>
        <v>0.09722222222222215</v>
      </c>
      <c r="M25" s="72">
        <f>L25/"01:00:00"</f>
        <v>2.3333333333333317</v>
      </c>
      <c r="N25" s="5">
        <f>K27+TIME(0,50,0)</f>
        <v>0.5979166666666667</v>
      </c>
      <c r="O25" s="4">
        <f>N26-N25</f>
        <v>0.05833333333333335</v>
      </c>
      <c r="P25" s="72">
        <f>O25/"01:00:00"</f>
        <v>1.4000000000000004</v>
      </c>
      <c r="Q25" s="72" t="e">
        <f>#REF!/"01:00:00"</f>
        <v>#REF!</v>
      </c>
      <c r="R25" s="72" t="e">
        <f>#REF!/"01:00:00"</f>
        <v>#REF!</v>
      </c>
      <c r="S25" s="72" t="e">
        <f>#REF!/"01:00:00"</f>
        <v>#REF!</v>
      </c>
      <c r="T25" s="72" t="e">
        <f>#REF!/"01:00:00"</f>
        <v>#REF!</v>
      </c>
      <c r="U25" s="91">
        <f>I25+L25+O25</f>
        <v>0.2916666666666667</v>
      </c>
      <c r="V25" s="94">
        <f>60/W25</f>
        <v>8.571428571428571</v>
      </c>
      <c r="W25" s="88">
        <f>U25/"01:00:00"</f>
        <v>7.000000000000001</v>
      </c>
      <c r="X25" s="17"/>
    </row>
    <row r="26" spans="1:24" ht="13.5">
      <c r="A26" s="76"/>
      <c r="B26" s="77"/>
      <c r="C26" s="77"/>
      <c r="D26" s="77"/>
      <c r="E26" s="77"/>
      <c r="F26" s="77"/>
      <c r="G26" s="78"/>
      <c r="H26" s="6">
        <v>0.42430555555555555</v>
      </c>
      <c r="I26" s="7">
        <f>28/J25</f>
        <v>8.571428571428568</v>
      </c>
      <c r="J26" s="73"/>
      <c r="K26" s="6">
        <v>0.5493055555555556</v>
      </c>
      <c r="L26" s="7">
        <f>20/M25</f>
        <v>8.571428571428578</v>
      </c>
      <c r="M26" s="73"/>
      <c r="N26" s="47">
        <v>0.65625</v>
      </c>
      <c r="O26" s="7">
        <f>12/P25</f>
        <v>8.57142857142857</v>
      </c>
      <c r="P26" s="73"/>
      <c r="Q26" s="73"/>
      <c r="R26" s="73"/>
      <c r="S26" s="73"/>
      <c r="T26" s="73"/>
      <c r="U26" s="92"/>
      <c r="V26" s="95"/>
      <c r="W26" s="89"/>
      <c r="X26" s="17"/>
    </row>
    <row r="27" spans="1:24" ht="13.5">
      <c r="A27" s="76"/>
      <c r="B27" s="77"/>
      <c r="C27" s="77"/>
      <c r="D27" s="77"/>
      <c r="E27" s="77"/>
      <c r="F27" s="77"/>
      <c r="G27" s="78"/>
      <c r="H27" s="9">
        <v>0.4381944444444445</v>
      </c>
      <c r="I27" s="59"/>
      <c r="J27" s="73"/>
      <c r="K27" s="9">
        <v>0.5631944444444444</v>
      </c>
      <c r="L27" s="59"/>
      <c r="M27" s="73"/>
      <c r="N27" s="10">
        <v>0.6770833333333334</v>
      </c>
      <c r="O27" s="59" t="s">
        <v>110</v>
      </c>
      <c r="P27" s="73"/>
      <c r="Q27" s="73"/>
      <c r="R27" s="73"/>
      <c r="S27" s="73"/>
      <c r="T27" s="73"/>
      <c r="U27" s="92"/>
      <c r="V27" s="95"/>
      <c r="W27" s="89"/>
      <c r="X27" s="17"/>
    </row>
    <row r="28" spans="1:24" ht="14.25" thickBot="1">
      <c r="A28" s="79"/>
      <c r="B28" s="80"/>
      <c r="C28" s="80"/>
      <c r="D28" s="80"/>
      <c r="E28" s="80"/>
      <c r="F28" s="80"/>
      <c r="G28" s="81"/>
      <c r="H28" s="2">
        <f>H27-H26</f>
        <v>0.01388888888888895</v>
      </c>
      <c r="I28" s="60"/>
      <c r="J28" s="58"/>
      <c r="K28" s="2">
        <f>K27-K26</f>
        <v>0.01388888888888884</v>
      </c>
      <c r="L28" s="60"/>
      <c r="M28" s="58"/>
      <c r="N28" s="2">
        <f>N27-N26</f>
        <v>0.02083333333333337</v>
      </c>
      <c r="O28" s="60"/>
      <c r="P28" s="58"/>
      <c r="Q28" s="58"/>
      <c r="R28" s="58"/>
      <c r="S28" s="58"/>
      <c r="T28" s="58"/>
      <c r="U28" s="93"/>
      <c r="V28" s="96"/>
      <c r="W28" s="90"/>
      <c r="X28" s="17"/>
    </row>
    <row r="29" spans="1:24" ht="13.5">
      <c r="A29" s="57" t="s">
        <v>67</v>
      </c>
      <c r="B29" s="74"/>
      <c r="C29" s="74"/>
      <c r="D29" s="74"/>
      <c r="E29" s="74"/>
      <c r="F29" s="74"/>
      <c r="G29" s="75"/>
      <c r="H29" s="11">
        <v>0.3020833333333333</v>
      </c>
      <c r="I29" s="12">
        <f>H31-H29</f>
        <v>0.10694444444444445</v>
      </c>
      <c r="J29" s="72">
        <f>I29/"01:00:00"</f>
        <v>2.566666666666667</v>
      </c>
      <c r="K29" s="3">
        <f>H31+TIME(0,40,0)</f>
        <v>0.43680555555555556</v>
      </c>
      <c r="L29" s="4">
        <f>K31-K29</f>
        <v>0.07638888888888884</v>
      </c>
      <c r="M29" s="72">
        <f>L29/"01:00:00"</f>
        <v>1.8333333333333321</v>
      </c>
      <c r="N29" s="5">
        <f>K31+TIME(0,50,0)</f>
        <v>0.5479166666666666</v>
      </c>
      <c r="O29" s="4">
        <f>N30-N29</f>
        <v>0.04583333333333339</v>
      </c>
      <c r="P29" s="72">
        <f>O29/"01:00:00"</f>
        <v>1.1000000000000014</v>
      </c>
      <c r="Q29" s="72" t="e">
        <f>#REF!/"01:00:00"</f>
        <v>#REF!</v>
      </c>
      <c r="R29" s="72" t="e">
        <f>#REF!/"01:00:00"</f>
        <v>#REF!</v>
      </c>
      <c r="S29" s="72" t="e">
        <f>#REF!/"01:00:00"</f>
        <v>#REF!</v>
      </c>
      <c r="T29" s="72" t="e">
        <f>#REF!/"01:00:00"</f>
        <v>#REF!</v>
      </c>
      <c r="U29" s="91">
        <f>I29+L29+O29</f>
        <v>0.22916666666666669</v>
      </c>
      <c r="V29" s="94">
        <f>60/W29</f>
        <v>10.909090909090907</v>
      </c>
      <c r="W29" s="88">
        <f>U29/"01:00:00"</f>
        <v>5.500000000000001</v>
      </c>
      <c r="X29" s="17"/>
    </row>
    <row r="30" spans="1:24" ht="13.5">
      <c r="A30" s="76"/>
      <c r="B30" s="77"/>
      <c r="C30" s="77"/>
      <c r="D30" s="77"/>
      <c r="E30" s="77"/>
      <c r="F30" s="77"/>
      <c r="G30" s="78"/>
      <c r="H30" s="6">
        <v>0.3951388888888889</v>
      </c>
      <c r="I30" s="7">
        <f>28/J29</f>
        <v>10.909090909090908</v>
      </c>
      <c r="J30" s="73"/>
      <c r="K30" s="6">
        <v>0.4993055555555555</v>
      </c>
      <c r="L30" s="7">
        <f>20/M29</f>
        <v>10.909090909090915</v>
      </c>
      <c r="M30" s="73"/>
      <c r="N30" s="8">
        <v>0.59375</v>
      </c>
      <c r="O30" s="7">
        <f>12/P29</f>
        <v>10.909090909090896</v>
      </c>
      <c r="P30" s="73"/>
      <c r="Q30" s="73"/>
      <c r="R30" s="73"/>
      <c r="S30" s="73"/>
      <c r="T30" s="73"/>
      <c r="U30" s="92"/>
      <c r="V30" s="95"/>
      <c r="W30" s="89"/>
      <c r="X30" s="17"/>
    </row>
    <row r="31" spans="1:24" ht="13.5">
      <c r="A31" s="76"/>
      <c r="B31" s="77"/>
      <c r="C31" s="77"/>
      <c r="D31" s="77"/>
      <c r="E31" s="77"/>
      <c r="F31" s="77"/>
      <c r="G31" s="78"/>
      <c r="H31" s="9">
        <v>0.40902777777777777</v>
      </c>
      <c r="I31" s="59"/>
      <c r="J31" s="73"/>
      <c r="K31" s="9">
        <v>0.5131944444444444</v>
      </c>
      <c r="L31" s="59"/>
      <c r="M31" s="73"/>
      <c r="N31" s="10">
        <v>0.6145833333333334</v>
      </c>
      <c r="O31" s="59"/>
      <c r="P31" s="73"/>
      <c r="Q31" s="73"/>
      <c r="R31" s="73"/>
      <c r="S31" s="73"/>
      <c r="T31" s="73"/>
      <c r="U31" s="92"/>
      <c r="V31" s="95"/>
      <c r="W31" s="89"/>
      <c r="X31" s="17"/>
    </row>
    <row r="32" spans="1:24" ht="14.25" thickBot="1">
      <c r="A32" s="79"/>
      <c r="B32" s="80"/>
      <c r="C32" s="80"/>
      <c r="D32" s="80"/>
      <c r="E32" s="80"/>
      <c r="F32" s="80"/>
      <c r="G32" s="81"/>
      <c r="H32" s="2">
        <f>H31-H30</f>
        <v>0.013888888888888895</v>
      </c>
      <c r="I32" s="60"/>
      <c r="J32" s="58"/>
      <c r="K32" s="2">
        <f>K31-K30</f>
        <v>0.013888888888888895</v>
      </c>
      <c r="L32" s="60"/>
      <c r="M32" s="58"/>
      <c r="N32" s="2">
        <f>N31-N30</f>
        <v>0.02083333333333337</v>
      </c>
      <c r="O32" s="60"/>
      <c r="P32" s="58"/>
      <c r="Q32" s="58"/>
      <c r="R32" s="58"/>
      <c r="S32" s="58"/>
      <c r="T32" s="58"/>
      <c r="U32" s="93"/>
      <c r="V32" s="96"/>
      <c r="W32" s="90"/>
      <c r="X32" s="17"/>
    </row>
  </sheetData>
  <sheetProtection/>
  <mergeCells count="146">
    <mergeCell ref="A9:A12"/>
    <mergeCell ref="C9:D9"/>
    <mergeCell ref="E9:F10"/>
    <mergeCell ref="C10:D11"/>
    <mergeCell ref="C12:D12"/>
    <mergeCell ref="B9:B12"/>
    <mergeCell ref="G9:G10"/>
    <mergeCell ref="E11:F11"/>
    <mergeCell ref="G11:G12"/>
    <mergeCell ref="M9:M12"/>
    <mergeCell ref="M13:M16"/>
    <mergeCell ref="A13:A16"/>
    <mergeCell ref="B13:B16"/>
    <mergeCell ref="C13:D15"/>
    <mergeCell ref="E13:F13"/>
    <mergeCell ref="G13:G14"/>
    <mergeCell ref="E14:F14"/>
    <mergeCell ref="C16:D16"/>
    <mergeCell ref="E15:F15"/>
    <mergeCell ref="G15:G16"/>
    <mergeCell ref="I15:I16"/>
    <mergeCell ref="L15:L16"/>
    <mergeCell ref="J13:J16"/>
    <mergeCell ref="J9:J12"/>
    <mergeCell ref="M17:M20"/>
    <mergeCell ref="C22:D23"/>
    <mergeCell ref="C20:D20"/>
    <mergeCell ref="I23:I24"/>
    <mergeCell ref="L23:L24"/>
    <mergeCell ref="G17:G18"/>
    <mergeCell ref="G21:G22"/>
    <mergeCell ref="G23:G24"/>
    <mergeCell ref="A17:A20"/>
    <mergeCell ref="E17:F17"/>
    <mergeCell ref="E18:F18"/>
    <mergeCell ref="A21:A24"/>
    <mergeCell ref="C21:D21"/>
    <mergeCell ref="B21:B24"/>
    <mergeCell ref="C24:D24"/>
    <mergeCell ref="E21:F21"/>
    <mergeCell ref="E22:F22"/>
    <mergeCell ref="E23:F23"/>
    <mergeCell ref="W17:W20"/>
    <mergeCell ref="W13:W16"/>
    <mergeCell ref="X22:X24"/>
    <mergeCell ref="V25:V28"/>
    <mergeCell ref="W25:W28"/>
    <mergeCell ref="W21:W24"/>
    <mergeCell ref="W9:W12"/>
    <mergeCell ref="S9:S12"/>
    <mergeCell ref="T9:T12"/>
    <mergeCell ref="U9:U12"/>
    <mergeCell ref="V9:V12"/>
    <mergeCell ref="J21:J24"/>
    <mergeCell ref="M21:M24"/>
    <mergeCell ref="Q25:Q28"/>
    <mergeCell ref="V21:V24"/>
    <mergeCell ref="Q21:Q24"/>
    <mergeCell ref="S25:S28"/>
    <mergeCell ref="U21:U24"/>
    <mergeCell ref="L27:L28"/>
    <mergeCell ref="O23:O24"/>
    <mergeCell ref="T21:T24"/>
    <mergeCell ref="R21:R24"/>
    <mergeCell ref="R13:R16"/>
    <mergeCell ref="R9:R12"/>
    <mergeCell ref="T25:T28"/>
    <mergeCell ref="U25:U28"/>
    <mergeCell ref="S13:S16"/>
    <mergeCell ref="T13:T16"/>
    <mergeCell ref="U13:U16"/>
    <mergeCell ref="V13:V16"/>
    <mergeCell ref="R17:R20"/>
    <mergeCell ref="S17:S20"/>
    <mergeCell ref="T17:T20"/>
    <mergeCell ref="U17:U20"/>
    <mergeCell ref="N4:O4"/>
    <mergeCell ref="U4:U6"/>
    <mergeCell ref="V4:V6"/>
    <mergeCell ref="U7:U8"/>
    <mergeCell ref="V7:V8"/>
    <mergeCell ref="I7:I8"/>
    <mergeCell ref="L7:L8"/>
    <mergeCell ref="G4:G7"/>
    <mergeCell ref="H4:I4"/>
    <mergeCell ref="K4:L4"/>
    <mergeCell ref="T29:T32"/>
    <mergeCell ref="P29:P32"/>
    <mergeCell ref="Q29:Q32"/>
    <mergeCell ref="R29:R32"/>
    <mergeCell ref="S29:S32"/>
    <mergeCell ref="P17:P20"/>
    <mergeCell ref="O7:O8"/>
    <mergeCell ref="P9:P12"/>
    <mergeCell ref="Q9:Q12"/>
    <mergeCell ref="P13:P16"/>
    <mergeCell ref="O11:O12"/>
    <mergeCell ref="O19:O20"/>
    <mergeCell ref="Q17:Q20"/>
    <mergeCell ref="O15:O16"/>
    <mergeCell ref="Q13:Q16"/>
    <mergeCell ref="U2:V2"/>
    <mergeCell ref="W29:W32"/>
    <mergeCell ref="U29:U32"/>
    <mergeCell ref="V29:V32"/>
    <mergeCell ref="U3:X3"/>
    <mergeCell ref="X10:X12"/>
    <mergeCell ref="X18:X20"/>
    <mergeCell ref="X4:X8"/>
    <mergeCell ref="V17:V20"/>
    <mergeCell ref="X14:X16"/>
    <mergeCell ref="A1:E2"/>
    <mergeCell ref="A4:A8"/>
    <mergeCell ref="B4:B8"/>
    <mergeCell ref="C4:D4"/>
    <mergeCell ref="E4:F4"/>
    <mergeCell ref="C5:D7"/>
    <mergeCell ref="E5:F7"/>
    <mergeCell ref="A3:O3"/>
    <mergeCell ref="C8:D8"/>
    <mergeCell ref="E8:F8"/>
    <mergeCell ref="B17:B20"/>
    <mergeCell ref="C17:D19"/>
    <mergeCell ref="E19:F19"/>
    <mergeCell ref="F2:O2"/>
    <mergeCell ref="G19:G20"/>
    <mergeCell ref="I19:I20"/>
    <mergeCell ref="L19:L20"/>
    <mergeCell ref="I11:I12"/>
    <mergeCell ref="L11:L12"/>
    <mergeCell ref="J17:J20"/>
    <mergeCell ref="A25:G28"/>
    <mergeCell ref="A29:G32"/>
    <mergeCell ref="S21:S24"/>
    <mergeCell ref="J25:J28"/>
    <mergeCell ref="M25:M28"/>
    <mergeCell ref="P25:P28"/>
    <mergeCell ref="O27:O28"/>
    <mergeCell ref="R25:R28"/>
    <mergeCell ref="P21:P24"/>
    <mergeCell ref="I27:I28"/>
    <mergeCell ref="I31:I32"/>
    <mergeCell ref="O31:O32"/>
    <mergeCell ref="J29:J32"/>
    <mergeCell ref="M29:M32"/>
    <mergeCell ref="L31:L32"/>
  </mergeCells>
  <printOptions/>
  <pageMargins left="0.984251968503937" right="0" top="0.7874015748031497" bottom="0" header="0.5118110236220472" footer="0.5118110236220472"/>
  <pageSetup horizontalDpi="400" verticalDpi="4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="75" zoomScaleNormal="75"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4" width="8.625" style="13" hidden="1" customWidth="1"/>
    <col min="15" max="15" width="9.00390625" style="16" customWidth="1"/>
    <col min="16" max="16" width="12.625" style="13" customWidth="1"/>
    <col min="17" max="17" width="0.12890625" style="13" customWidth="1"/>
    <col min="18" max="18" width="12.625" style="13" customWidth="1"/>
    <col min="19" max="16384" width="9.00390625" style="13" customWidth="1"/>
  </cols>
  <sheetData>
    <row r="1" spans="1:15" ht="13.5">
      <c r="A1" s="126" t="s">
        <v>31</v>
      </c>
      <c r="B1" s="126"/>
      <c r="C1" s="126"/>
      <c r="D1" s="126"/>
      <c r="E1" s="126"/>
      <c r="H1" s="13"/>
      <c r="K1" s="13"/>
      <c r="O1" s="13"/>
    </row>
    <row r="2" spans="1:16" ht="13.5">
      <c r="A2" s="126"/>
      <c r="B2" s="126"/>
      <c r="C2" s="126"/>
      <c r="D2" s="126"/>
      <c r="E2" s="126"/>
      <c r="F2" s="123" t="s">
        <v>212</v>
      </c>
      <c r="G2" s="123"/>
      <c r="H2" s="123"/>
      <c r="I2" s="123"/>
      <c r="J2" s="123"/>
      <c r="K2" s="123"/>
      <c r="L2" s="123"/>
      <c r="O2" s="122" t="s">
        <v>214</v>
      </c>
      <c r="P2" s="122"/>
    </row>
    <row r="3" spans="1:18" ht="18.75" customHeight="1" thickBot="1">
      <c r="A3" s="152" t="s">
        <v>115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 t="s">
        <v>178</v>
      </c>
      <c r="Q3" s="153"/>
      <c r="R3" s="153"/>
    </row>
    <row r="4" spans="1:18" ht="13.5" customHeight="1">
      <c r="A4" s="128" t="s">
        <v>0</v>
      </c>
      <c r="B4" s="132" t="s">
        <v>5</v>
      </c>
      <c r="C4" s="135" t="s">
        <v>1</v>
      </c>
      <c r="D4" s="136"/>
      <c r="E4" s="135" t="s">
        <v>2</v>
      </c>
      <c r="F4" s="136"/>
      <c r="G4" s="119" t="s">
        <v>3</v>
      </c>
      <c r="H4" s="154" t="s">
        <v>27</v>
      </c>
      <c r="I4" s="155"/>
      <c r="J4" s="18"/>
      <c r="K4" s="120" t="s">
        <v>18</v>
      </c>
      <c r="L4" s="121"/>
      <c r="M4" s="19"/>
      <c r="N4" s="20"/>
      <c r="O4" s="91" t="s">
        <v>21</v>
      </c>
      <c r="P4" s="119" t="s">
        <v>23</v>
      </c>
      <c r="Q4" s="21"/>
      <c r="R4" s="107" t="s">
        <v>25</v>
      </c>
    </row>
    <row r="5" spans="1:18" s="14" customFormat="1" ht="14.25" customHeight="1">
      <c r="A5" s="129"/>
      <c r="B5" s="133"/>
      <c r="C5" s="117"/>
      <c r="D5" s="118"/>
      <c r="E5" s="117"/>
      <c r="F5" s="118"/>
      <c r="G5" s="111"/>
      <c r="H5" s="22" t="s">
        <v>11</v>
      </c>
      <c r="I5" s="23" t="s">
        <v>15</v>
      </c>
      <c r="J5" s="24"/>
      <c r="K5" s="22" t="s">
        <v>19</v>
      </c>
      <c r="L5" s="23" t="s">
        <v>15</v>
      </c>
      <c r="M5" s="24"/>
      <c r="N5" s="25"/>
      <c r="O5" s="92"/>
      <c r="P5" s="111"/>
      <c r="Q5" s="26"/>
      <c r="R5" s="108"/>
    </row>
    <row r="6" spans="1:18" s="14" customFormat="1" ht="14.25" customHeight="1">
      <c r="A6" s="129"/>
      <c r="B6" s="133"/>
      <c r="C6" s="117"/>
      <c r="D6" s="118"/>
      <c r="E6" s="117"/>
      <c r="F6" s="118"/>
      <c r="G6" s="111"/>
      <c r="H6" s="22" t="s">
        <v>12</v>
      </c>
      <c r="I6" s="23" t="s">
        <v>16</v>
      </c>
      <c r="J6" s="24"/>
      <c r="K6" s="22" t="s">
        <v>20</v>
      </c>
      <c r="L6" s="23" t="s">
        <v>16</v>
      </c>
      <c r="M6" s="24"/>
      <c r="N6" s="25"/>
      <c r="O6" s="92"/>
      <c r="P6" s="111"/>
      <c r="Q6" s="26"/>
      <c r="R6" s="108"/>
    </row>
    <row r="7" spans="1:18" s="14" customFormat="1" ht="13.5">
      <c r="A7" s="129"/>
      <c r="B7" s="133"/>
      <c r="C7" s="117"/>
      <c r="D7" s="118"/>
      <c r="E7" s="117"/>
      <c r="F7" s="118"/>
      <c r="G7" s="111"/>
      <c r="H7" s="27" t="s">
        <v>13</v>
      </c>
      <c r="I7" s="114" t="s">
        <v>17</v>
      </c>
      <c r="J7" s="28"/>
      <c r="K7" s="27" t="s">
        <v>13</v>
      </c>
      <c r="L7" s="114" t="s">
        <v>17</v>
      </c>
      <c r="M7" s="24"/>
      <c r="N7" s="25"/>
      <c r="O7" s="92" t="s">
        <v>22</v>
      </c>
      <c r="P7" s="111" t="s">
        <v>24</v>
      </c>
      <c r="Q7" s="29"/>
      <c r="R7" s="109"/>
    </row>
    <row r="8" spans="1:18" s="14" customFormat="1" ht="14.25" thickBot="1">
      <c r="A8" s="131"/>
      <c r="B8" s="134"/>
      <c r="C8" s="124" t="s">
        <v>9</v>
      </c>
      <c r="D8" s="125"/>
      <c r="E8" s="124" t="s">
        <v>10</v>
      </c>
      <c r="F8" s="125"/>
      <c r="G8" s="30" t="s">
        <v>26</v>
      </c>
      <c r="H8" s="1" t="s">
        <v>14</v>
      </c>
      <c r="I8" s="115"/>
      <c r="J8" s="31"/>
      <c r="K8" s="1" t="s">
        <v>14</v>
      </c>
      <c r="L8" s="115"/>
      <c r="M8" s="31"/>
      <c r="N8" s="32"/>
      <c r="O8" s="93"/>
      <c r="P8" s="112"/>
      <c r="Q8" s="33"/>
      <c r="R8" s="110"/>
    </row>
    <row r="9" spans="1:18" s="14" customFormat="1" ht="13.5">
      <c r="A9" s="97">
        <v>1</v>
      </c>
      <c r="B9" s="100">
        <v>71</v>
      </c>
      <c r="C9" s="148" t="s">
        <v>195</v>
      </c>
      <c r="D9" s="149"/>
      <c r="E9" s="146">
        <v>54263</v>
      </c>
      <c r="F9" s="147"/>
      <c r="G9" s="70" t="s">
        <v>196</v>
      </c>
      <c r="H9" s="3">
        <v>0.3125</v>
      </c>
      <c r="I9" s="4">
        <f>H11-H9</f>
        <v>0.08577546296296296</v>
      </c>
      <c r="J9" s="72">
        <f>I9/"01:00:00"</f>
        <v>2.058611111111111</v>
      </c>
      <c r="K9" s="5">
        <f>H11+TIME(0,40,0)</f>
        <v>0.42605324074074075</v>
      </c>
      <c r="L9" s="4">
        <f>K10-K9</f>
        <v>0.07645833333333335</v>
      </c>
      <c r="M9" s="72">
        <f>L9/"01:00:00"</f>
        <v>1.8350000000000004</v>
      </c>
      <c r="N9" s="72" t="e">
        <f>#REF!/"01:00:00"</f>
        <v>#REF!</v>
      </c>
      <c r="O9" s="91">
        <f>I9+L9</f>
        <v>0.1622337962962963</v>
      </c>
      <c r="P9" s="94">
        <f>40/Q9</f>
        <v>10.273239637582934</v>
      </c>
      <c r="Q9" s="72">
        <f>O9/"01:00:00"</f>
        <v>3.8936111111111114</v>
      </c>
      <c r="R9" s="139" t="s">
        <v>213</v>
      </c>
    </row>
    <row r="10" spans="1:18" s="14" customFormat="1" ht="13.5">
      <c r="A10" s="98"/>
      <c r="B10" s="101"/>
      <c r="C10" s="85"/>
      <c r="D10" s="86"/>
      <c r="E10" s="85" t="s">
        <v>197</v>
      </c>
      <c r="F10" s="86"/>
      <c r="G10" s="71"/>
      <c r="H10" s="6">
        <v>0.38836805555555554</v>
      </c>
      <c r="I10" s="7">
        <f>20/J9</f>
        <v>9.71528808527864</v>
      </c>
      <c r="J10" s="73"/>
      <c r="K10" s="8">
        <v>0.5025115740740741</v>
      </c>
      <c r="L10" s="7">
        <f>20/M9</f>
        <v>10.8991825613079</v>
      </c>
      <c r="M10" s="73"/>
      <c r="N10" s="73"/>
      <c r="O10" s="92"/>
      <c r="P10" s="95"/>
      <c r="Q10" s="73"/>
      <c r="R10" s="140"/>
    </row>
    <row r="11" spans="1:18" s="14" customFormat="1" ht="13.5">
      <c r="A11" s="98"/>
      <c r="B11" s="101"/>
      <c r="C11" s="85"/>
      <c r="D11" s="86"/>
      <c r="E11" s="85" t="s">
        <v>198</v>
      </c>
      <c r="F11" s="86"/>
      <c r="G11" s="71" t="s">
        <v>199</v>
      </c>
      <c r="H11" s="9">
        <v>0.39827546296296296</v>
      </c>
      <c r="I11" s="59">
        <v>56</v>
      </c>
      <c r="J11" s="73"/>
      <c r="K11" s="10">
        <v>0.5112962962962962</v>
      </c>
      <c r="L11" s="59">
        <v>52</v>
      </c>
      <c r="M11" s="73"/>
      <c r="N11" s="73"/>
      <c r="O11" s="92"/>
      <c r="P11" s="95"/>
      <c r="Q11" s="73"/>
      <c r="R11" s="140"/>
    </row>
    <row r="12" spans="1:18" s="14" customFormat="1" ht="14.25" thickBot="1">
      <c r="A12" s="99"/>
      <c r="B12" s="102"/>
      <c r="C12" s="103" t="s">
        <v>200</v>
      </c>
      <c r="D12" s="104"/>
      <c r="E12" s="37" t="s">
        <v>201</v>
      </c>
      <c r="F12" s="38">
        <v>2000</v>
      </c>
      <c r="G12" s="87"/>
      <c r="H12" s="2">
        <f>H11-H10</f>
        <v>0.00990740740740742</v>
      </c>
      <c r="I12" s="60"/>
      <c r="J12" s="58"/>
      <c r="K12" s="2">
        <f>K11-K10</f>
        <v>0.008784722222222152</v>
      </c>
      <c r="L12" s="60"/>
      <c r="M12" s="58"/>
      <c r="N12" s="58"/>
      <c r="O12" s="93"/>
      <c r="P12" s="96"/>
      <c r="Q12" s="58"/>
      <c r="R12" s="141"/>
    </row>
    <row r="13" spans="1:18" s="14" customFormat="1" ht="13.5">
      <c r="A13" s="97">
        <v>1</v>
      </c>
      <c r="B13" s="100">
        <v>72</v>
      </c>
      <c r="C13" s="146"/>
      <c r="D13" s="147"/>
      <c r="E13" s="146">
        <v>24994</v>
      </c>
      <c r="F13" s="147"/>
      <c r="G13" s="70" t="s">
        <v>147</v>
      </c>
      <c r="H13" s="3">
        <v>0.3125</v>
      </c>
      <c r="I13" s="4">
        <f>H15-H13</f>
        <v>0.08594907407407404</v>
      </c>
      <c r="J13" s="72">
        <f>I13/"01:00:00"</f>
        <v>2.062777777777777</v>
      </c>
      <c r="K13" s="5">
        <f>H15+TIME(0,40,0)</f>
        <v>0.42622685185185183</v>
      </c>
      <c r="L13" s="4">
        <f>K14-K13</f>
        <v>0.08026620370370374</v>
      </c>
      <c r="M13" s="72">
        <f>L13/"01:00:00"</f>
        <v>1.9263888888888898</v>
      </c>
      <c r="N13" s="72" t="e">
        <f>#REF!/"01:00:00"</f>
        <v>#REF!</v>
      </c>
      <c r="O13" s="91">
        <f>I13+L13</f>
        <v>0.16621527777777778</v>
      </c>
      <c r="P13" s="94">
        <f>40/Q13</f>
        <v>10.027156883225402</v>
      </c>
      <c r="Q13" s="72">
        <f>O13/"01:00:00"</f>
        <v>3.9891666666666667</v>
      </c>
      <c r="R13" s="139" t="s">
        <v>213</v>
      </c>
    </row>
    <row r="14" spans="1:18" s="14" customFormat="1" ht="13.5">
      <c r="A14" s="98"/>
      <c r="B14" s="101"/>
      <c r="C14" s="85" t="s">
        <v>202</v>
      </c>
      <c r="D14" s="86"/>
      <c r="E14" s="85" t="s">
        <v>203</v>
      </c>
      <c r="F14" s="86"/>
      <c r="G14" s="71"/>
      <c r="H14" s="6">
        <v>0.39357638888888885</v>
      </c>
      <c r="I14" s="7">
        <f>20/J13</f>
        <v>9.695663883652037</v>
      </c>
      <c r="J14" s="73"/>
      <c r="K14" s="8">
        <v>0.5064930555555556</v>
      </c>
      <c r="L14" s="7">
        <f>20/M13</f>
        <v>10.382119682768561</v>
      </c>
      <c r="M14" s="73"/>
      <c r="N14" s="73"/>
      <c r="O14" s="92"/>
      <c r="P14" s="95"/>
      <c r="Q14" s="73"/>
      <c r="R14" s="140"/>
    </row>
    <row r="15" spans="1:18" s="14" customFormat="1" ht="13.5">
      <c r="A15" s="98"/>
      <c r="B15" s="101"/>
      <c r="C15" s="85"/>
      <c r="D15" s="86"/>
      <c r="E15" s="85" t="s">
        <v>204</v>
      </c>
      <c r="F15" s="86"/>
      <c r="G15" s="71" t="s">
        <v>205</v>
      </c>
      <c r="H15" s="9">
        <v>0.39844907407407404</v>
      </c>
      <c r="I15" s="59">
        <v>48</v>
      </c>
      <c r="J15" s="73"/>
      <c r="K15" s="10">
        <v>0.5144560185185185</v>
      </c>
      <c r="L15" s="59">
        <v>40</v>
      </c>
      <c r="M15" s="73"/>
      <c r="N15" s="73"/>
      <c r="O15" s="92"/>
      <c r="P15" s="95"/>
      <c r="Q15" s="73"/>
      <c r="R15" s="140"/>
    </row>
    <row r="16" spans="1:18" s="14" customFormat="1" ht="14.25" thickBot="1">
      <c r="A16" s="99"/>
      <c r="B16" s="102"/>
      <c r="C16" s="156" t="s">
        <v>206</v>
      </c>
      <c r="D16" s="157"/>
      <c r="E16" s="37" t="s">
        <v>207</v>
      </c>
      <c r="F16" s="38">
        <v>1992</v>
      </c>
      <c r="G16" s="87"/>
      <c r="H16" s="2">
        <f>H15-H14</f>
        <v>0.004872685185185188</v>
      </c>
      <c r="I16" s="60"/>
      <c r="J16" s="58"/>
      <c r="K16" s="2">
        <f>K15-K14</f>
        <v>0.00796296296296295</v>
      </c>
      <c r="L16" s="60"/>
      <c r="M16" s="58"/>
      <c r="N16" s="58"/>
      <c r="O16" s="93"/>
      <c r="P16" s="96"/>
      <c r="Q16" s="58"/>
      <c r="R16" s="141"/>
    </row>
    <row r="17" spans="1:18" s="14" customFormat="1" ht="13.5">
      <c r="A17" s="97">
        <v>1</v>
      </c>
      <c r="B17" s="100">
        <v>73</v>
      </c>
      <c r="C17" s="148" t="s">
        <v>208</v>
      </c>
      <c r="D17" s="149"/>
      <c r="E17" s="146">
        <v>55089</v>
      </c>
      <c r="F17" s="147"/>
      <c r="G17" s="70" t="s">
        <v>147</v>
      </c>
      <c r="H17" s="3">
        <v>0.3125</v>
      </c>
      <c r="I17" s="4">
        <f>H19-H17</f>
        <v>0.0860185185185185</v>
      </c>
      <c r="J17" s="72">
        <f>I17/"01:00:00"</f>
        <v>2.064444444444444</v>
      </c>
      <c r="K17" s="5">
        <f>H19+TIME(0,40,0)</f>
        <v>0.4262962962962963</v>
      </c>
      <c r="L17" s="4">
        <f>K18-K17</f>
        <v>0.08019675925925929</v>
      </c>
      <c r="M17" s="72">
        <f>L17/"01:00:00"</f>
        <v>1.924722222222223</v>
      </c>
      <c r="N17" s="72" t="e">
        <f>#REF!/"01:00:00"</f>
        <v>#REF!</v>
      </c>
      <c r="O17" s="91">
        <f>I17+L17</f>
        <v>0.16621527777777778</v>
      </c>
      <c r="P17" s="94">
        <f>40/Q17</f>
        <v>10.027156883225402</v>
      </c>
      <c r="Q17" s="72">
        <f>O17/"01:00:00"</f>
        <v>3.9891666666666667</v>
      </c>
      <c r="R17" s="139" t="s">
        <v>213</v>
      </c>
    </row>
    <row r="18" spans="1:18" s="14" customFormat="1" ht="13.5">
      <c r="A18" s="98"/>
      <c r="B18" s="101"/>
      <c r="C18" s="85"/>
      <c r="D18" s="86"/>
      <c r="E18" s="85" t="s">
        <v>209</v>
      </c>
      <c r="F18" s="86"/>
      <c r="G18" s="71"/>
      <c r="H18" s="6">
        <v>0.3935648148148148</v>
      </c>
      <c r="I18" s="7">
        <f>20/J17</f>
        <v>9.687836383207753</v>
      </c>
      <c r="J18" s="73"/>
      <c r="K18" s="8">
        <v>0.5064930555555556</v>
      </c>
      <c r="L18" s="7">
        <f>20/M17</f>
        <v>10.391109828258042</v>
      </c>
      <c r="M18" s="73"/>
      <c r="N18" s="73"/>
      <c r="O18" s="92"/>
      <c r="P18" s="95"/>
      <c r="Q18" s="73"/>
      <c r="R18" s="140"/>
    </row>
    <row r="19" spans="1:18" s="14" customFormat="1" ht="13.5">
      <c r="A19" s="98"/>
      <c r="B19" s="101"/>
      <c r="C19" s="85"/>
      <c r="D19" s="86"/>
      <c r="E19" s="85" t="s">
        <v>210</v>
      </c>
      <c r="F19" s="86"/>
      <c r="G19" s="71" t="s">
        <v>151</v>
      </c>
      <c r="H19" s="9">
        <v>0.3985185185185185</v>
      </c>
      <c r="I19" s="59">
        <v>56</v>
      </c>
      <c r="J19" s="73"/>
      <c r="K19" s="10">
        <v>0.5173958333333334</v>
      </c>
      <c r="L19" s="59">
        <v>48</v>
      </c>
      <c r="M19" s="73"/>
      <c r="N19" s="73"/>
      <c r="O19" s="92"/>
      <c r="P19" s="95"/>
      <c r="Q19" s="73"/>
      <c r="R19" s="140"/>
    </row>
    <row r="20" spans="1:18" s="14" customFormat="1" ht="14.25" thickBot="1">
      <c r="A20" s="99"/>
      <c r="B20" s="102"/>
      <c r="C20" s="103" t="s">
        <v>211</v>
      </c>
      <c r="D20" s="104"/>
      <c r="E20" s="41" t="s">
        <v>38</v>
      </c>
      <c r="F20" s="42">
        <v>2004</v>
      </c>
      <c r="G20" s="87"/>
      <c r="H20" s="2">
        <f>H19-H18</f>
        <v>0.004953703703703682</v>
      </c>
      <c r="I20" s="60"/>
      <c r="J20" s="58"/>
      <c r="K20" s="2">
        <f>K19-K18</f>
        <v>0.010902777777777817</v>
      </c>
      <c r="L20" s="60"/>
      <c r="M20" s="58"/>
      <c r="N20" s="58"/>
      <c r="O20" s="93"/>
      <c r="P20" s="96"/>
      <c r="Q20" s="58"/>
      <c r="R20" s="141"/>
    </row>
    <row r="21" spans="1:18" ht="13.5">
      <c r="A21" s="57" t="s">
        <v>83</v>
      </c>
      <c r="B21" s="74"/>
      <c r="C21" s="74"/>
      <c r="D21" s="74"/>
      <c r="E21" s="74"/>
      <c r="F21" s="74"/>
      <c r="G21" s="75"/>
      <c r="H21" s="3">
        <v>0.3125</v>
      </c>
      <c r="I21" s="4">
        <f>H23-H21</f>
        <v>0.10416666666666669</v>
      </c>
      <c r="J21" s="72">
        <f>I21/"01:00:00"</f>
        <v>2.5000000000000004</v>
      </c>
      <c r="K21" s="5">
        <f>H23+TIME(0,40,0)</f>
        <v>0.4444444444444445</v>
      </c>
      <c r="L21" s="4">
        <f>K22-K21</f>
        <v>0.10416666666666657</v>
      </c>
      <c r="M21" s="72">
        <f>L21/"01:00:00"</f>
        <v>2.499999999999998</v>
      </c>
      <c r="N21" s="72" t="e">
        <f>#REF!/"01:00:00"</f>
        <v>#REF!</v>
      </c>
      <c r="O21" s="91">
        <f>I21+L21</f>
        <v>0.20833333333333326</v>
      </c>
      <c r="P21" s="94">
        <f>40/Q21</f>
        <v>8.000000000000004</v>
      </c>
      <c r="Q21" s="72">
        <f>O21/"01:00:00"</f>
        <v>4.999999999999998</v>
      </c>
      <c r="R21" s="139"/>
    </row>
    <row r="22" spans="1:18" ht="13.5">
      <c r="A22" s="76"/>
      <c r="B22" s="77"/>
      <c r="C22" s="77"/>
      <c r="D22" s="77"/>
      <c r="E22" s="77"/>
      <c r="F22" s="77"/>
      <c r="G22" s="78"/>
      <c r="H22" s="6">
        <v>0.40277777777777773</v>
      </c>
      <c r="I22" s="7">
        <f>20/J21</f>
        <v>7.999999999999998</v>
      </c>
      <c r="J22" s="73"/>
      <c r="K22" s="47">
        <v>0.548611111111111</v>
      </c>
      <c r="L22" s="7">
        <f>20/M21</f>
        <v>8.000000000000007</v>
      </c>
      <c r="M22" s="73"/>
      <c r="N22" s="73"/>
      <c r="O22" s="92"/>
      <c r="P22" s="95"/>
      <c r="Q22" s="73"/>
      <c r="R22" s="140"/>
    </row>
    <row r="23" spans="1:18" ht="13.5">
      <c r="A23" s="76"/>
      <c r="B23" s="77"/>
      <c r="C23" s="77"/>
      <c r="D23" s="77"/>
      <c r="E23" s="77"/>
      <c r="F23" s="77"/>
      <c r="G23" s="78"/>
      <c r="H23" s="9">
        <v>0.4166666666666667</v>
      </c>
      <c r="I23" s="59"/>
      <c r="J23" s="73"/>
      <c r="K23" s="10">
        <v>0.5694444444444444</v>
      </c>
      <c r="L23" s="59" t="s">
        <v>110</v>
      </c>
      <c r="M23" s="73"/>
      <c r="N23" s="73"/>
      <c r="O23" s="92"/>
      <c r="P23" s="95"/>
      <c r="Q23" s="73"/>
      <c r="R23" s="140"/>
    </row>
    <row r="24" spans="1:18" ht="14.25" thickBot="1">
      <c r="A24" s="79"/>
      <c r="B24" s="80"/>
      <c r="C24" s="80"/>
      <c r="D24" s="80"/>
      <c r="E24" s="80"/>
      <c r="F24" s="80"/>
      <c r="G24" s="81"/>
      <c r="H24" s="2">
        <f>H23-H22</f>
        <v>0.01388888888888895</v>
      </c>
      <c r="I24" s="60"/>
      <c r="J24" s="58"/>
      <c r="K24" s="2">
        <f>K23-K22</f>
        <v>0.02083333333333337</v>
      </c>
      <c r="L24" s="60"/>
      <c r="M24" s="58"/>
      <c r="N24" s="58"/>
      <c r="O24" s="93"/>
      <c r="P24" s="96"/>
      <c r="Q24" s="58"/>
      <c r="R24" s="141"/>
    </row>
    <row r="25" spans="1:18" ht="13.5">
      <c r="A25" s="57" t="s">
        <v>84</v>
      </c>
      <c r="B25" s="74"/>
      <c r="C25" s="74"/>
      <c r="D25" s="74"/>
      <c r="E25" s="74"/>
      <c r="F25" s="74"/>
      <c r="G25" s="75"/>
      <c r="H25" s="3">
        <v>0.3125</v>
      </c>
      <c r="I25" s="4">
        <f>H27-H25</f>
        <v>0.0625</v>
      </c>
      <c r="J25" s="72">
        <f>I25/"01:00:00"</f>
        <v>1.5</v>
      </c>
      <c r="K25" s="5">
        <f>H27+TIME(0,40,0)</f>
        <v>0.4027777777777778</v>
      </c>
      <c r="L25" s="4">
        <f>K26-K25</f>
        <v>0.062499999999999944</v>
      </c>
      <c r="M25" s="72">
        <f>L25/"01:00:00"</f>
        <v>1.4999999999999987</v>
      </c>
      <c r="N25" s="72" t="e">
        <f>#REF!/"01:00:00"</f>
        <v>#REF!</v>
      </c>
      <c r="O25" s="91">
        <f>I25+L25</f>
        <v>0.12499999999999994</v>
      </c>
      <c r="P25" s="94">
        <f>40/Q25</f>
        <v>13.33333333333334</v>
      </c>
      <c r="Q25" s="72">
        <f>O25/"01:00:00"</f>
        <v>2.9999999999999987</v>
      </c>
      <c r="R25" s="139"/>
    </row>
    <row r="26" spans="1:18" ht="13.5">
      <c r="A26" s="76"/>
      <c r="B26" s="77"/>
      <c r="C26" s="77"/>
      <c r="D26" s="77"/>
      <c r="E26" s="77"/>
      <c r="F26" s="77"/>
      <c r="G26" s="78"/>
      <c r="H26" s="6">
        <v>0.3611111111111111</v>
      </c>
      <c r="I26" s="7">
        <f>20/J25</f>
        <v>13.333333333333334</v>
      </c>
      <c r="J26" s="73"/>
      <c r="K26" s="8">
        <v>0.46527777777777773</v>
      </c>
      <c r="L26" s="7">
        <f>20/M25</f>
        <v>13.333333333333345</v>
      </c>
      <c r="M26" s="73"/>
      <c r="N26" s="73"/>
      <c r="O26" s="92"/>
      <c r="P26" s="95"/>
      <c r="Q26" s="73"/>
      <c r="R26" s="140"/>
    </row>
    <row r="27" spans="1:18" ht="13.5">
      <c r="A27" s="76"/>
      <c r="B27" s="77"/>
      <c r="C27" s="77"/>
      <c r="D27" s="77"/>
      <c r="E27" s="77"/>
      <c r="F27" s="77"/>
      <c r="G27" s="78"/>
      <c r="H27" s="9">
        <v>0.375</v>
      </c>
      <c r="I27" s="59"/>
      <c r="J27" s="73"/>
      <c r="K27" s="10">
        <v>0.4861111111111111</v>
      </c>
      <c r="L27" s="59"/>
      <c r="M27" s="73"/>
      <c r="N27" s="73"/>
      <c r="O27" s="92"/>
      <c r="P27" s="95"/>
      <c r="Q27" s="73"/>
      <c r="R27" s="140"/>
    </row>
    <row r="28" spans="1:18" ht="14.25" thickBot="1">
      <c r="A28" s="79"/>
      <c r="B28" s="80"/>
      <c r="C28" s="80"/>
      <c r="D28" s="80"/>
      <c r="E28" s="80"/>
      <c r="F28" s="80"/>
      <c r="G28" s="81"/>
      <c r="H28" s="2">
        <f>H27-H26</f>
        <v>0.013888888888888895</v>
      </c>
      <c r="I28" s="60"/>
      <c r="J28" s="58"/>
      <c r="K28" s="2">
        <f>K27-K26</f>
        <v>0.02083333333333337</v>
      </c>
      <c r="L28" s="60"/>
      <c r="M28" s="58"/>
      <c r="N28" s="58"/>
      <c r="O28" s="93"/>
      <c r="P28" s="96"/>
      <c r="Q28" s="58"/>
      <c r="R28" s="141"/>
    </row>
  </sheetData>
  <sheetProtection/>
  <mergeCells count="96">
    <mergeCell ref="C20:D20"/>
    <mergeCell ref="E13:F13"/>
    <mergeCell ref="A13:A16"/>
    <mergeCell ref="B13:B16"/>
    <mergeCell ref="C13:D13"/>
    <mergeCell ref="C16:D16"/>
    <mergeCell ref="M21:M24"/>
    <mergeCell ref="N21:N24"/>
    <mergeCell ref="O21:O24"/>
    <mergeCell ref="E10:F10"/>
    <mergeCell ref="E11:F11"/>
    <mergeCell ref="J13:J16"/>
    <mergeCell ref="M13:M16"/>
    <mergeCell ref="I15:I16"/>
    <mergeCell ref="L15:L16"/>
    <mergeCell ref="E19:F19"/>
    <mergeCell ref="A25:G28"/>
    <mergeCell ref="P25:P28"/>
    <mergeCell ref="I27:I28"/>
    <mergeCell ref="L27:L28"/>
    <mergeCell ref="J25:J28"/>
    <mergeCell ref="M25:M28"/>
    <mergeCell ref="N25:N28"/>
    <mergeCell ref="O25:O28"/>
    <mergeCell ref="Q25:Q28"/>
    <mergeCell ref="P21:P24"/>
    <mergeCell ref="Q21:Q24"/>
    <mergeCell ref="R25:R28"/>
    <mergeCell ref="R21:R24"/>
    <mergeCell ref="A9:A12"/>
    <mergeCell ref="C9:D11"/>
    <mergeCell ref="E4:F7"/>
    <mergeCell ref="H4:I4"/>
    <mergeCell ref="E9:F9"/>
    <mergeCell ref="G11:G12"/>
    <mergeCell ref="G9:G10"/>
    <mergeCell ref="B9:B12"/>
    <mergeCell ref="C12:D12"/>
    <mergeCell ref="I23:I24"/>
    <mergeCell ref="L23:L24"/>
    <mergeCell ref="J21:J24"/>
    <mergeCell ref="G13:G14"/>
    <mergeCell ref="A21:G24"/>
    <mergeCell ref="C14:D15"/>
    <mergeCell ref="A17:A20"/>
    <mergeCell ref="C17:D19"/>
    <mergeCell ref="B17:B20"/>
    <mergeCell ref="G19:G20"/>
    <mergeCell ref="R4:R8"/>
    <mergeCell ref="C4:D7"/>
    <mergeCell ref="G4:G7"/>
    <mergeCell ref="C8:D8"/>
    <mergeCell ref="L7:L8"/>
    <mergeCell ref="F2:L2"/>
    <mergeCell ref="A3:O3"/>
    <mergeCell ref="A1:E2"/>
    <mergeCell ref="A4:A8"/>
    <mergeCell ref="B4:B8"/>
    <mergeCell ref="I7:I8"/>
    <mergeCell ref="E8:F8"/>
    <mergeCell ref="K4:L4"/>
    <mergeCell ref="O2:P2"/>
    <mergeCell ref="P3:R3"/>
    <mergeCell ref="R9:R12"/>
    <mergeCell ref="Q9:Q12"/>
    <mergeCell ref="P9:P12"/>
    <mergeCell ref="O9:O12"/>
    <mergeCell ref="P4:P6"/>
    <mergeCell ref="P7:P8"/>
    <mergeCell ref="P17:P20"/>
    <mergeCell ref="N17:N20"/>
    <mergeCell ref="O17:O20"/>
    <mergeCell ref="O4:O6"/>
    <mergeCell ref="G17:G18"/>
    <mergeCell ref="L11:L12"/>
    <mergeCell ref="I11:I12"/>
    <mergeCell ref="Q17:Q20"/>
    <mergeCell ref="N9:N12"/>
    <mergeCell ref="N13:N16"/>
    <mergeCell ref="O13:O16"/>
    <mergeCell ref="J9:J12"/>
    <mergeCell ref="M17:M20"/>
    <mergeCell ref="M9:M12"/>
    <mergeCell ref="I19:I20"/>
    <mergeCell ref="L19:L20"/>
    <mergeCell ref="J17:J20"/>
    <mergeCell ref="E14:F14"/>
    <mergeCell ref="R17:R20"/>
    <mergeCell ref="R13:R16"/>
    <mergeCell ref="O7:O8"/>
    <mergeCell ref="E15:F15"/>
    <mergeCell ref="G15:G16"/>
    <mergeCell ref="E17:F17"/>
    <mergeCell ref="E18:F18"/>
    <mergeCell ref="Q13:Q16"/>
    <mergeCell ref="P13:P1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025</cp:lastModifiedBy>
  <cp:lastPrinted>2012-12-15T11:06:56Z</cp:lastPrinted>
  <dcterms:created xsi:type="dcterms:W3CDTF">2007-07-24T02:59:00Z</dcterms:created>
  <dcterms:modified xsi:type="dcterms:W3CDTF">2012-12-20T05:49:19Z</dcterms:modified>
  <cp:category/>
  <cp:version/>
  <cp:contentType/>
  <cp:contentStatus/>
</cp:coreProperties>
</file>