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80km(JEF) " sheetId="1" r:id="rId1"/>
    <sheet name="60km" sheetId="2" r:id="rId2"/>
    <sheet name="40km" sheetId="3" r:id="rId3"/>
  </sheets>
  <definedNames>
    <definedName name="_xlnm.Print_Area" localSheetId="2">'40km'!$A$1:$R$41</definedName>
    <definedName name="_xlnm.Print_Area" localSheetId="1">'60km'!$A$1:$X$25</definedName>
    <definedName name="_xlnm.Print_Area" localSheetId="0">'80km(JEF) '!$A$1:$Z$53</definedName>
  </definedNames>
  <calcPr fullCalcOnLoad="1"/>
</workbook>
</file>

<file path=xl/sharedStrings.xml><?xml version="1.0" encoding="utf-8"?>
<sst xmlns="http://schemas.openxmlformats.org/spreadsheetml/2006/main" count="334" uniqueCount="216">
  <si>
    <t>出番</t>
  </si>
  <si>
    <t>選手名</t>
  </si>
  <si>
    <t>馬名</t>
  </si>
  <si>
    <t>所属</t>
  </si>
  <si>
    <t>ゼッケン馬No</t>
  </si>
  <si>
    <t>Rider</t>
  </si>
  <si>
    <t>Horse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</si>
  <si>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</si>
  <si>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</si>
  <si>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</si>
  <si>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</si>
  <si>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</si>
  <si>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</si>
  <si>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</si>
  <si>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</si>
  <si>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</si>
  <si>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</si>
  <si>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</si>
  <si>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</si>
  <si>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</si>
  <si>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</si>
  <si>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</si>
  <si>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Club</t>
  </si>
  <si>
    <t>１Leg２０ｋｍ</t>
  </si>
  <si>
    <t>JEF公認種目</t>
  </si>
  <si>
    <t>６０ｋｍトレーニングライド</t>
  </si>
  <si>
    <t>４０ｋｍトレーニングライド</t>
  </si>
  <si>
    <t>百花姫</t>
  </si>
  <si>
    <t>ｱﾗﾋﾞｱﾝHR</t>
  </si>
  <si>
    <t>Arabian HR</t>
  </si>
  <si>
    <t>ｱﾗﾋﾞｱﾝHR</t>
  </si>
  <si>
    <t>Arabian HR</t>
  </si>
  <si>
    <t>Mare</t>
  </si>
  <si>
    <t>完走率：</t>
  </si>
  <si>
    <t>平均時速８km/h(参考)</t>
  </si>
  <si>
    <t>２Leg２０ｋｍ</t>
  </si>
  <si>
    <t>平均時速７．５km/h、制限時間８時間：最低タイム(参考)</t>
  </si>
  <si>
    <t>平均時速７．３km/h、制限時間５時間３０分：最低タイム(参考)</t>
  </si>
  <si>
    <t>BLUE</t>
  </si>
  <si>
    <t>１Leg２０ｋｍ</t>
  </si>
  <si>
    <t>３Leg２０ｋｍ</t>
  </si>
  <si>
    <t>JEF No</t>
  </si>
  <si>
    <t>Cutoff Time</t>
  </si>
  <si>
    <t>甲斐　千夜子</t>
  </si>
  <si>
    <t>Kai Chiyoko</t>
  </si>
  <si>
    <t>平均時速１０．９km/h、５時間３０分：ノービス最速タイム(参考)</t>
  </si>
  <si>
    <t>平均時速１１．４km/h、３時間３０分：最速タイム(参考)</t>
  </si>
  <si>
    <t>JEF　８０ｋｍ競技</t>
  </si>
  <si>
    <t>花子</t>
  </si>
  <si>
    <t>制限時間：８時間（１５：１５）　　ノービス　5時間半～8時間（１２：４５～１５：１５）</t>
  </si>
  <si>
    <t>制限時間：３時間半～５時間半（１０：３０～１２：３０)</t>
  </si>
  <si>
    <t>七野　友子</t>
  </si>
  <si>
    <t>Shichino Tomoko</t>
  </si>
  <si>
    <t>Stallion</t>
  </si>
  <si>
    <t>制限時間：１０時間（１７：４０）</t>
  </si>
  <si>
    <t>JEF No</t>
  </si>
  <si>
    <t>１Leg２０ｋｍ</t>
  </si>
  <si>
    <t>２Leg２０ｋｍ</t>
  </si>
  <si>
    <t>３Leg２０ｋｍ</t>
  </si>
  <si>
    <t>４Leg２０ｋｍ</t>
  </si>
  <si>
    <t>Total</t>
  </si>
  <si>
    <t>Average</t>
  </si>
  <si>
    <t>Rank</t>
  </si>
  <si>
    <t>BLUE</t>
  </si>
  <si>
    <t>Start T</t>
  </si>
  <si>
    <t>Ride T</t>
  </si>
  <si>
    <t>Out T</t>
  </si>
  <si>
    <t>Arrival T</t>
  </si>
  <si>
    <t>Speed</t>
  </si>
  <si>
    <t>Finish T</t>
  </si>
  <si>
    <t>In T</t>
  </si>
  <si>
    <t>Puls</t>
  </si>
  <si>
    <t>Time</t>
  </si>
  <si>
    <t>KM/HR</t>
  </si>
  <si>
    <t>Rider</t>
  </si>
  <si>
    <t>Horse</t>
  </si>
  <si>
    <t>Club</t>
  </si>
  <si>
    <t>Recovery T</t>
  </si>
  <si>
    <t>Cutoff Time</t>
  </si>
  <si>
    <t>ｱﾗﾋﾞｱﾝHR</t>
  </si>
  <si>
    <t>秋山　都</t>
  </si>
  <si>
    <t>ムーン</t>
  </si>
  <si>
    <t>MOON</t>
  </si>
  <si>
    <t>Arabian HR</t>
  </si>
  <si>
    <t>Akiyama Miyako</t>
  </si>
  <si>
    <t>Mare</t>
  </si>
  <si>
    <t>遠藤　乃理子</t>
  </si>
  <si>
    <t>ポニーボーイ</t>
  </si>
  <si>
    <t>PONY BOY</t>
  </si>
  <si>
    <t>Endo Noriko</t>
  </si>
  <si>
    <t>Gelding</t>
  </si>
  <si>
    <t>小森　洋子</t>
  </si>
  <si>
    <t>アズ</t>
  </si>
  <si>
    <t>AZTRAL ATTRAKSHON</t>
  </si>
  <si>
    <t>Komori Yoko</t>
  </si>
  <si>
    <t>Gelding</t>
  </si>
  <si>
    <t>佐々木　彩妃</t>
  </si>
  <si>
    <t>HANAKO</t>
  </si>
  <si>
    <t>Arabian HR</t>
  </si>
  <si>
    <t>Sasaki Ayame</t>
  </si>
  <si>
    <t>Mare</t>
  </si>
  <si>
    <t>ｱﾗﾋﾞｱﾝHR</t>
  </si>
  <si>
    <t>ケースター</t>
  </si>
  <si>
    <t>K STAR</t>
  </si>
  <si>
    <t>アイマ</t>
  </si>
  <si>
    <t>Im Aflame</t>
  </si>
  <si>
    <t>Arabian HR</t>
  </si>
  <si>
    <t>Nakayama Ichiro</t>
  </si>
  <si>
    <t>Mare</t>
  </si>
  <si>
    <t>ｱﾗﾋﾞｱﾝHR</t>
  </si>
  <si>
    <t>藤井　雅之</t>
  </si>
  <si>
    <t>ゲンジ</t>
  </si>
  <si>
    <t>GENJI</t>
  </si>
  <si>
    <t>Fujii　Masayuki</t>
  </si>
  <si>
    <t>Gelding</t>
  </si>
  <si>
    <t>山﨑　三季代</t>
  </si>
  <si>
    <t>ゾルタン</t>
  </si>
  <si>
    <t>ZOLTAAN</t>
  </si>
  <si>
    <t>Arabian HR</t>
  </si>
  <si>
    <t>Yamazaki Mikiyo</t>
  </si>
  <si>
    <t>Gelding</t>
  </si>
  <si>
    <t>ｱﾗﾋﾞｱﾝHR</t>
  </si>
  <si>
    <t>吉田　康紀</t>
  </si>
  <si>
    <t>MOMOHANAHIME</t>
  </si>
  <si>
    <t>Yoshida Yasunori</t>
  </si>
  <si>
    <t>AKホースG</t>
  </si>
  <si>
    <t>中尾　能子</t>
  </si>
  <si>
    <t>アレクサンダー･ザ･グレート</t>
  </si>
  <si>
    <t>ALEXANDER　THE GREAT</t>
  </si>
  <si>
    <t>AK Horse G</t>
  </si>
  <si>
    <t>Nakao Takako</t>
  </si>
  <si>
    <t>審判長：谷　邦彦</t>
  </si>
  <si>
    <t>２０１２年９月１４日(金)～９月１５日(土)   照月湖エンデュランス馬術大会　2012年　9月</t>
  </si>
  <si>
    <t>審判長：谷　邦彦</t>
  </si>
  <si>
    <t>岡畠　幸穂</t>
  </si>
  <si>
    <t>コリン</t>
  </si>
  <si>
    <t>ｱﾗﾋﾞｱﾝHR</t>
  </si>
  <si>
    <t>KORIN</t>
  </si>
  <si>
    <t>Arabian HR</t>
  </si>
  <si>
    <t>Okahata Yukiho</t>
  </si>
  <si>
    <t>Mare</t>
  </si>
  <si>
    <t>道躰　祥一郎</t>
  </si>
  <si>
    <t>ティッカーテープ</t>
  </si>
  <si>
    <t>TYCKER TAPE</t>
  </si>
  <si>
    <t>Arabian HR</t>
  </si>
  <si>
    <t>Dotai shoichiro</t>
  </si>
  <si>
    <t>Gelding</t>
  </si>
  <si>
    <t>２０１２年９月１４日(金)～９月１５日(土)   照月湖エンデュランス馬術大会　2012年　9月</t>
  </si>
  <si>
    <t>２０１２年９月１４日(金)～９月１５日(土)   照月湖エンデュランス馬術大会　2012年　9月</t>
  </si>
  <si>
    <t>審判長：谷　邦彦</t>
  </si>
  <si>
    <t>ミルキー</t>
  </si>
  <si>
    <t>斎藤　哲也</t>
  </si>
  <si>
    <t>ｱﾗﾋﾞｱﾝHR</t>
  </si>
  <si>
    <t>若葉</t>
  </si>
  <si>
    <t>Arabian HR</t>
  </si>
  <si>
    <t>Saito Tetsuya</t>
  </si>
  <si>
    <t>Gelding</t>
  </si>
  <si>
    <t>森本　尚夫</t>
  </si>
  <si>
    <t>ｱﾗﾋﾞｱﾝHR</t>
  </si>
  <si>
    <t>姫桜</t>
  </si>
  <si>
    <t>HIMEZAKURA</t>
  </si>
  <si>
    <t>Arabian HR</t>
  </si>
  <si>
    <t>Morimoto Hisao</t>
  </si>
  <si>
    <t>Mare</t>
  </si>
  <si>
    <t>柳　順一</t>
  </si>
  <si>
    <t>ｱﾗﾋﾞｱﾝHR</t>
  </si>
  <si>
    <t>チャーム</t>
  </si>
  <si>
    <t>Arabian HR</t>
  </si>
  <si>
    <t>Yanagi Junichi</t>
  </si>
  <si>
    <t>Stallion</t>
  </si>
  <si>
    <t>フリー</t>
  </si>
  <si>
    <t>フリー</t>
  </si>
  <si>
    <t>大津　真由美</t>
  </si>
  <si>
    <t>ソックス</t>
  </si>
  <si>
    <t>Otsu Mayumi</t>
  </si>
  <si>
    <t>Gelding</t>
  </si>
  <si>
    <t>河西　聡</t>
  </si>
  <si>
    <t>エル</t>
  </si>
  <si>
    <t>Kawanishi Satoshi</t>
  </si>
  <si>
    <t>中山　伊知郎</t>
  </si>
  <si>
    <t>56/56</t>
  </si>
  <si>
    <t>56/56</t>
  </si>
  <si>
    <t>64/64</t>
  </si>
  <si>
    <t>60/52</t>
  </si>
  <si>
    <t>60/56</t>
  </si>
  <si>
    <t>52/52</t>
  </si>
  <si>
    <t>52/52</t>
  </si>
  <si>
    <t>52/56</t>
  </si>
  <si>
    <t>56/56</t>
  </si>
  <si>
    <t>56/52</t>
  </si>
  <si>
    <t>52/48</t>
  </si>
  <si>
    <t>56/56</t>
  </si>
  <si>
    <t>完走</t>
  </si>
  <si>
    <t>跛行失権</t>
  </si>
  <si>
    <t>完走</t>
  </si>
  <si>
    <t>棄権</t>
  </si>
  <si>
    <r>
      <t>5</t>
    </r>
    <r>
      <rPr>
        <sz val="11"/>
        <rFont val="ＭＳ Ｐゴシック"/>
        <family val="3"/>
      </rPr>
      <t>6/56</t>
    </r>
  </si>
  <si>
    <r>
      <t>5</t>
    </r>
    <r>
      <rPr>
        <sz val="11"/>
        <rFont val="ＭＳ Ｐゴシック"/>
        <family val="3"/>
      </rPr>
      <t>2/52</t>
    </r>
  </si>
  <si>
    <r>
      <t>5</t>
    </r>
    <r>
      <rPr>
        <sz val="11"/>
        <rFont val="ＭＳ Ｐゴシック"/>
        <family val="3"/>
      </rPr>
      <t>6/60</t>
    </r>
  </si>
  <si>
    <r>
      <t>5</t>
    </r>
    <r>
      <rPr>
        <sz val="11"/>
        <rFont val="ＭＳ Ｐゴシック"/>
        <family val="3"/>
      </rPr>
      <t>2/56</t>
    </r>
  </si>
  <si>
    <r>
      <t>6</t>
    </r>
    <r>
      <rPr>
        <sz val="11"/>
        <rFont val="ＭＳ Ｐゴシック"/>
        <family val="3"/>
      </rPr>
      <t>0/60</t>
    </r>
  </si>
  <si>
    <r>
      <t>5</t>
    </r>
    <r>
      <rPr>
        <sz val="11"/>
        <rFont val="ＭＳ Ｐゴシック"/>
        <family val="3"/>
      </rPr>
      <t>2/52</t>
    </r>
  </si>
  <si>
    <r>
      <t>4</t>
    </r>
    <r>
      <rPr>
        <sz val="11"/>
        <rFont val="ＭＳ Ｐゴシック"/>
        <family val="3"/>
      </rPr>
      <t>8/48</t>
    </r>
  </si>
  <si>
    <r>
      <t>6</t>
    </r>
    <r>
      <rPr>
        <sz val="11"/>
        <rFont val="ＭＳ Ｐゴシック"/>
        <family val="3"/>
      </rPr>
      <t>0/56</t>
    </r>
  </si>
  <si>
    <r>
      <t>5</t>
    </r>
    <r>
      <rPr>
        <sz val="11"/>
        <rFont val="ＭＳ Ｐゴシック"/>
        <family val="3"/>
      </rPr>
      <t>6/56</t>
    </r>
  </si>
  <si>
    <r>
      <t>4</t>
    </r>
    <r>
      <rPr>
        <sz val="11"/>
        <rFont val="ＭＳ Ｐゴシック"/>
        <family val="3"/>
      </rPr>
      <t>8/56</t>
    </r>
  </si>
  <si>
    <r>
      <t>5</t>
    </r>
    <r>
      <rPr>
        <sz val="11"/>
        <rFont val="ＭＳ Ｐゴシック"/>
        <family val="3"/>
      </rPr>
      <t>6/52</t>
    </r>
  </si>
  <si>
    <r>
      <t>5</t>
    </r>
    <r>
      <rPr>
        <sz val="11"/>
        <rFont val="ＭＳ Ｐゴシック"/>
        <family val="3"/>
      </rPr>
      <t>2/60</t>
    </r>
  </si>
  <si>
    <r>
      <t>5</t>
    </r>
    <r>
      <rPr>
        <sz val="11"/>
        <rFont val="ＭＳ Ｐゴシック"/>
        <family val="3"/>
      </rPr>
      <t>2/56</t>
    </r>
  </si>
  <si>
    <r>
      <t>5</t>
    </r>
    <r>
      <rPr>
        <sz val="11"/>
        <rFont val="ＭＳ Ｐゴシック"/>
        <family val="3"/>
      </rPr>
      <t>6/56</t>
    </r>
  </si>
  <si>
    <r>
      <t>5</t>
    </r>
    <r>
      <rPr>
        <sz val="11"/>
        <rFont val="ＭＳ Ｐゴシック"/>
        <family val="3"/>
      </rPr>
      <t>6/60</t>
    </r>
  </si>
  <si>
    <r>
      <t>6</t>
    </r>
    <r>
      <rPr>
        <sz val="11"/>
        <rFont val="ＭＳ Ｐゴシック"/>
        <family val="3"/>
      </rPr>
      <t>0/64</t>
    </r>
  </si>
  <si>
    <r>
      <t>5</t>
    </r>
    <r>
      <rPr>
        <sz val="11"/>
        <rFont val="ＭＳ Ｐゴシック"/>
        <family val="3"/>
      </rPr>
      <t>2/55</t>
    </r>
  </si>
  <si>
    <r>
      <t>6</t>
    </r>
    <r>
      <rPr>
        <sz val="11"/>
        <rFont val="ＭＳ Ｐゴシック"/>
        <family val="3"/>
      </rPr>
      <t>4/60</t>
    </r>
  </si>
  <si>
    <r>
      <t>5</t>
    </r>
    <r>
      <rPr>
        <sz val="11"/>
        <rFont val="ＭＳ Ｐゴシック"/>
        <family val="3"/>
      </rPr>
      <t>2/48</t>
    </r>
  </si>
  <si>
    <t>1　BC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</si>
</sst>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  <numFmt numFmtId="178" formatCode="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21" fontId="0" fillId="0" borderId="28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21" fontId="23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21" fontId="0" fillId="0" borderId="0" xfId="0" applyNumberFormat="1" applyFont="1" applyFill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21" fontId="0" fillId="0" borderId="28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21" fontId="0" fillId="0" borderId="13" xfId="0" applyNumberFormat="1" applyFont="1" applyFill="1" applyBorder="1" applyAlignment="1">
      <alignment vertical="center" shrinkToFit="1"/>
    </xf>
    <xf numFmtId="46" fontId="0" fillId="0" borderId="12" xfId="0" applyNumberFormat="1" applyFont="1" applyFill="1" applyBorder="1" applyAlignment="1">
      <alignment vertical="center" shrinkToFit="1"/>
    </xf>
    <xf numFmtId="21" fontId="0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vertical="center" shrinkToFit="1"/>
    </xf>
    <xf numFmtId="21" fontId="0" fillId="0" borderId="13" xfId="0" applyNumberFormat="1" applyFont="1" applyFill="1" applyBorder="1" applyAlignment="1">
      <alignment horizontal="right" vertical="center" shrinkToFit="1"/>
    </xf>
    <xf numFmtId="21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21" fontId="0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9" fontId="0" fillId="0" borderId="0" xfId="0" applyNumberFormat="1" applyAlignment="1">
      <alignment vertical="center"/>
    </xf>
    <xf numFmtId="21" fontId="0" fillId="0" borderId="34" xfId="0" applyNumberFormat="1" applyFont="1" applyFill="1" applyBorder="1" applyAlignment="1">
      <alignment horizontal="center" vertical="center" shrinkToFit="1"/>
    </xf>
    <xf numFmtId="21" fontId="0" fillId="0" borderId="35" xfId="0" applyNumberFormat="1" applyFont="1" applyFill="1" applyBorder="1" applyAlignment="1">
      <alignment horizontal="center" vertical="center" shrinkToFit="1"/>
    </xf>
    <xf numFmtId="0" fontId="0" fillId="0" borderId="36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176" fontId="0" fillId="0" borderId="37" xfId="0" applyNumberFormat="1" applyFont="1" applyFill="1" applyBorder="1" applyAlignment="1">
      <alignment horizontal="center" vertical="center" shrinkToFit="1"/>
    </xf>
    <xf numFmtId="176" fontId="0" fillId="0" borderId="38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46" fontId="0" fillId="0" borderId="39" xfId="0" applyNumberFormat="1" applyFont="1" applyFill="1" applyBorder="1" applyAlignment="1">
      <alignment horizontal="center" vertical="center" shrinkToFit="1"/>
    </xf>
    <xf numFmtId="46" fontId="0" fillId="0" borderId="40" xfId="0" applyNumberFormat="1" applyFont="1" applyFill="1" applyBorder="1" applyAlignment="1">
      <alignment horizontal="center" vertical="center" shrinkToFit="1"/>
    </xf>
    <xf numFmtId="46" fontId="0" fillId="0" borderId="41" xfId="0" applyNumberFormat="1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21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wrapText="1" shrinkToFit="1"/>
    </xf>
    <xf numFmtId="0" fontId="0" fillId="0" borderId="59" xfId="0" applyFont="1" applyFill="1" applyBorder="1" applyAlignment="1">
      <alignment horizontal="center" vertical="center" wrapText="1" shrinkToFit="1"/>
    </xf>
    <xf numFmtId="0" fontId="0" fillId="0" borderId="60" xfId="0" applyFont="1" applyFill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2" fillId="0" borderId="30" xfId="0" applyFont="1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21" fontId="0" fillId="0" borderId="66" xfId="0" applyNumberFormat="1" applyFont="1" applyFill="1" applyBorder="1" applyAlignment="1">
      <alignment horizontal="center" vertical="center" shrinkToFit="1"/>
    </xf>
    <xf numFmtId="21" fontId="0" fillId="0" borderId="67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77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21" fontId="0" fillId="0" borderId="77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17" fontId="0" fillId="0" borderId="36" xfId="0" applyNumberFormat="1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21" fontId="0" fillId="0" borderId="34" xfId="0" applyNumberFormat="1" applyFill="1" applyBorder="1" applyAlignment="1">
      <alignment horizontal="center" vertical="center" shrinkToFit="1"/>
    </xf>
    <xf numFmtId="21" fontId="0" fillId="0" borderId="35" xfId="0" applyNumberFormat="1" applyFill="1" applyBorder="1" applyAlignment="1">
      <alignment horizontal="center" vertical="center" shrinkToFit="1"/>
    </xf>
    <xf numFmtId="21" fontId="0" fillId="0" borderId="42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21" fontId="0" fillId="0" borderId="77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21" fontId="0" fillId="0" borderId="66" xfId="0" applyNumberFormat="1" applyFont="1" applyFill="1" applyBorder="1" applyAlignment="1">
      <alignment horizontal="center" vertical="center" shrinkToFit="1"/>
    </xf>
    <xf numFmtId="21" fontId="0" fillId="0" borderId="67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77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6" xfId="0" applyFill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49</xdr:row>
      <xdr:rowOff>0</xdr:rowOff>
    </xdr:from>
    <xdr:to>
      <xdr:col>7</xdr:col>
      <xdr:colOff>390525</xdr:colOff>
      <xdr:row>49</xdr:row>
      <xdr:rowOff>0</xdr:rowOff>
    </xdr:to>
    <xdr:sp>
      <xdr:nvSpPr>
        <xdr:cNvPr id="3" name="WordArt 1"/>
        <xdr:cNvSpPr>
          <a:spLocks/>
        </xdr:cNvSpPr>
      </xdr:nvSpPr>
      <xdr:spPr>
        <a:xfrm>
          <a:off x="104775" y="8648700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49</xdr:row>
      <xdr:rowOff>0</xdr:rowOff>
    </xdr:from>
    <xdr:to>
      <xdr:col>7</xdr:col>
      <xdr:colOff>390525</xdr:colOff>
      <xdr:row>49</xdr:row>
      <xdr:rowOff>0</xdr:rowOff>
    </xdr:to>
    <xdr:sp>
      <xdr:nvSpPr>
        <xdr:cNvPr id="4" name="WordArt 1"/>
        <xdr:cNvSpPr>
          <a:spLocks/>
        </xdr:cNvSpPr>
      </xdr:nvSpPr>
      <xdr:spPr>
        <a:xfrm>
          <a:off x="104775" y="8648700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75" zoomScaleNormal="75" zoomScaleSheetLayoutView="75" zoomScalePageLayoutView="0" workbookViewId="0" topLeftCell="A1">
      <pane ySplit="9" topLeftCell="BM10" activePane="bottomLeft" state="frozen"/>
      <selection pane="topLeft" activeCell="A1" sqref="A1"/>
      <selection pane="bottomLeft" activeCell="A1" sqref="A1:E2"/>
    </sheetView>
  </sheetViews>
  <sheetFormatPr defaultColWidth="9.00390625" defaultRowHeight="13.5"/>
  <cols>
    <col min="1" max="1" width="4.50390625" style="43" customWidth="1"/>
    <col min="2" max="2" width="7.875" style="57" customWidth="1"/>
    <col min="3" max="4" width="7.50390625" style="74" customWidth="1"/>
    <col min="5" max="7" width="9.00390625" style="43" customWidth="1"/>
    <col min="8" max="8" width="9.00390625" style="44" customWidth="1"/>
    <col min="9" max="9" width="9.00390625" style="43" customWidth="1"/>
    <col min="10" max="10" width="0.12890625" style="43" customWidth="1"/>
    <col min="11" max="11" width="9.00390625" style="44" customWidth="1"/>
    <col min="12" max="12" width="9.00390625" style="43" customWidth="1"/>
    <col min="13" max="13" width="0.12890625" style="43" customWidth="1"/>
    <col min="14" max="14" width="9.625" style="44" bestFit="1" customWidth="1"/>
    <col min="15" max="15" width="9.00390625" style="43" customWidth="1"/>
    <col min="16" max="16" width="6.00390625" style="43" hidden="1" customWidth="1"/>
    <col min="17" max="17" width="4.125" style="43" hidden="1" customWidth="1"/>
    <col min="18" max="18" width="9.00390625" style="44" customWidth="1"/>
    <col min="19" max="19" width="9.00390625" style="43" customWidth="1"/>
    <col min="20" max="20" width="8.25390625" style="43" hidden="1" customWidth="1"/>
    <col min="21" max="21" width="8.625" style="43" hidden="1" customWidth="1"/>
    <col min="22" max="22" width="3.125" style="43" hidden="1" customWidth="1"/>
    <col min="23" max="23" width="9.00390625" style="44" customWidth="1"/>
    <col min="24" max="24" width="12.625" style="43" customWidth="1"/>
    <col min="25" max="25" width="0.12890625" style="43" hidden="1" customWidth="1"/>
    <col min="26" max="26" width="12.625" style="43" customWidth="1"/>
    <col min="27" max="16384" width="9.00390625" style="43" customWidth="1"/>
  </cols>
  <sheetData>
    <row r="1" spans="1:23" ht="13.5" customHeight="1">
      <c r="A1" s="130" t="s">
        <v>47</v>
      </c>
      <c r="B1" s="130"/>
      <c r="C1" s="130"/>
      <c r="D1" s="130"/>
      <c r="E1" s="130"/>
      <c r="H1" s="43"/>
      <c r="K1" s="43"/>
      <c r="N1" s="43"/>
      <c r="R1" s="43"/>
      <c r="W1" s="43"/>
    </row>
    <row r="2" spans="1:19" ht="18.75" customHeight="1">
      <c r="A2" s="130"/>
      <c r="B2" s="130"/>
      <c r="C2" s="130"/>
      <c r="D2" s="130"/>
      <c r="E2" s="130"/>
      <c r="F2" s="129" t="s">
        <v>24</v>
      </c>
      <c r="G2" s="129"/>
      <c r="H2" s="133" t="s">
        <v>54</v>
      </c>
      <c r="I2" s="133"/>
      <c r="J2" s="133"/>
      <c r="K2" s="133"/>
      <c r="L2" s="133"/>
      <c r="M2" s="133"/>
      <c r="N2" s="133"/>
      <c r="O2" s="133"/>
      <c r="P2" s="133"/>
      <c r="R2" s="44" t="s">
        <v>33</v>
      </c>
      <c r="S2" s="75">
        <v>0.9</v>
      </c>
    </row>
    <row r="3" spans="1:26" ht="18.75" customHeight="1" thickBot="1">
      <c r="A3" s="118" t="s">
        <v>132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45"/>
      <c r="R3" s="45"/>
      <c r="S3" s="46"/>
      <c r="T3" s="46"/>
      <c r="U3" s="47"/>
      <c r="V3" s="48"/>
      <c r="W3" s="48"/>
      <c r="X3" s="142" t="s">
        <v>131</v>
      </c>
      <c r="Y3" s="142"/>
      <c r="Z3" s="142"/>
    </row>
    <row r="4" spans="1:26" ht="13.5" customHeight="1">
      <c r="A4" s="143" t="s">
        <v>0</v>
      </c>
      <c r="B4" s="148" t="s">
        <v>4</v>
      </c>
      <c r="C4" s="125" t="s">
        <v>55</v>
      </c>
      <c r="D4" s="126"/>
      <c r="E4" s="125" t="s">
        <v>55</v>
      </c>
      <c r="F4" s="126"/>
      <c r="G4" s="152" t="s">
        <v>3</v>
      </c>
      <c r="H4" s="131" t="s">
        <v>56</v>
      </c>
      <c r="I4" s="132"/>
      <c r="J4" s="49"/>
      <c r="K4" s="131" t="s">
        <v>57</v>
      </c>
      <c r="L4" s="132"/>
      <c r="M4" s="49"/>
      <c r="N4" s="131" t="s">
        <v>58</v>
      </c>
      <c r="O4" s="132"/>
      <c r="P4" s="49"/>
      <c r="Q4" s="49"/>
      <c r="R4" s="131" t="s">
        <v>59</v>
      </c>
      <c r="S4" s="132"/>
      <c r="T4" s="49"/>
      <c r="U4" s="50"/>
      <c r="V4" s="50"/>
      <c r="W4" s="80" t="s">
        <v>60</v>
      </c>
      <c r="X4" s="152" t="s">
        <v>61</v>
      </c>
      <c r="Y4" s="51"/>
      <c r="Z4" s="155" t="s">
        <v>62</v>
      </c>
    </row>
    <row r="5" spans="1:26" ht="13.5" customHeight="1">
      <c r="A5" s="144"/>
      <c r="B5" s="149"/>
      <c r="C5" s="134" t="s">
        <v>1</v>
      </c>
      <c r="D5" s="135"/>
      <c r="E5" s="134" t="s">
        <v>2</v>
      </c>
      <c r="F5" s="135"/>
      <c r="G5" s="153"/>
      <c r="H5" s="121" t="s">
        <v>63</v>
      </c>
      <c r="I5" s="122"/>
      <c r="J5" s="52"/>
      <c r="K5" s="121" t="s">
        <v>63</v>
      </c>
      <c r="L5" s="122"/>
      <c r="M5" s="52"/>
      <c r="N5" s="121" t="s">
        <v>63</v>
      </c>
      <c r="O5" s="122"/>
      <c r="P5" s="52"/>
      <c r="Q5" s="52"/>
      <c r="R5" s="121" t="s">
        <v>63</v>
      </c>
      <c r="S5" s="122"/>
      <c r="T5" s="52"/>
      <c r="U5" s="53"/>
      <c r="V5" s="53"/>
      <c r="W5" s="154"/>
      <c r="X5" s="153"/>
      <c r="Y5" s="54"/>
      <c r="Z5" s="156"/>
    </row>
    <row r="6" spans="1:26" s="57" customFormat="1" ht="14.25" customHeight="1">
      <c r="A6" s="145"/>
      <c r="B6" s="150"/>
      <c r="C6" s="136"/>
      <c r="D6" s="137"/>
      <c r="E6" s="136"/>
      <c r="F6" s="137"/>
      <c r="G6" s="140"/>
      <c r="H6" s="21" t="s">
        <v>64</v>
      </c>
      <c r="I6" s="22" t="s">
        <v>65</v>
      </c>
      <c r="J6" s="23"/>
      <c r="K6" s="21" t="s">
        <v>66</v>
      </c>
      <c r="L6" s="22" t="s">
        <v>65</v>
      </c>
      <c r="M6" s="23"/>
      <c r="N6" s="21" t="s">
        <v>66</v>
      </c>
      <c r="O6" s="22" t="s">
        <v>65</v>
      </c>
      <c r="P6" s="23"/>
      <c r="Q6" s="23"/>
      <c r="R6" s="21" t="s">
        <v>66</v>
      </c>
      <c r="S6" s="22" t="s">
        <v>65</v>
      </c>
      <c r="T6" s="23"/>
      <c r="U6" s="23"/>
      <c r="V6" s="55"/>
      <c r="W6" s="81"/>
      <c r="X6" s="140"/>
      <c r="Y6" s="56"/>
      <c r="Z6" s="157"/>
    </row>
    <row r="7" spans="1:26" s="57" customFormat="1" ht="13.5">
      <c r="A7" s="145"/>
      <c r="B7" s="150"/>
      <c r="C7" s="136"/>
      <c r="D7" s="137"/>
      <c r="E7" s="136"/>
      <c r="F7" s="137"/>
      <c r="G7" s="140"/>
      <c r="H7" s="21" t="s">
        <v>67</v>
      </c>
      <c r="I7" s="22" t="s">
        <v>68</v>
      </c>
      <c r="J7" s="23"/>
      <c r="K7" s="21" t="s">
        <v>67</v>
      </c>
      <c r="L7" s="22" t="s">
        <v>68</v>
      </c>
      <c r="M7" s="23"/>
      <c r="N7" s="21" t="s">
        <v>67</v>
      </c>
      <c r="O7" s="22" t="s">
        <v>68</v>
      </c>
      <c r="P7" s="23"/>
      <c r="Q7" s="23"/>
      <c r="R7" s="21" t="s">
        <v>69</v>
      </c>
      <c r="S7" s="22" t="s">
        <v>68</v>
      </c>
      <c r="T7" s="23"/>
      <c r="U7" s="23"/>
      <c r="V7" s="55"/>
      <c r="W7" s="81"/>
      <c r="X7" s="140"/>
      <c r="Y7" s="56"/>
      <c r="Z7" s="157"/>
    </row>
    <row r="8" spans="1:26" s="57" customFormat="1" ht="13.5">
      <c r="A8" s="146"/>
      <c r="B8" s="150"/>
      <c r="C8" s="138"/>
      <c r="D8" s="139"/>
      <c r="E8" s="138"/>
      <c r="F8" s="139"/>
      <c r="G8" s="140"/>
      <c r="H8" s="26" t="s">
        <v>70</v>
      </c>
      <c r="I8" s="123" t="s">
        <v>71</v>
      </c>
      <c r="J8" s="27"/>
      <c r="K8" s="26" t="s">
        <v>70</v>
      </c>
      <c r="L8" s="123" t="s">
        <v>71</v>
      </c>
      <c r="M8" s="27"/>
      <c r="N8" s="26" t="s">
        <v>70</v>
      </c>
      <c r="O8" s="123" t="s">
        <v>71</v>
      </c>
      <c r="P8" s="27"/>
      <c r="Q8" s="27"/>
      <c r="R8" s="26" t="s">
        <v>70</v>
      </c>
      <c r="S8" s="123" t="s">
        <v>71</v>
      </c>
      <c r="T8" s="27"/>
      <c r="U8" s="27"/>
      <c r="V8" s="58"/>
      <c r="W8" s="81" t="s">
        <v>72</v>
      </c>
      <c r="X8" s="140" t="s">
        <v>73</v>
      </c>
      <c r="Y8" s="59"/>
      <c r="Z8" s="158"/>
    </row>
    <row r="9" spans="1:26" s="57" customFormat="1" ht="14.25" thickBot="1">
      <c r="A9" s="147"/>
      <c r="B9" s="151"/>
      <c r="C9" s="160" t="s">
        <v>74</v>
      </c>
      <c r="D9" s="161"/>
      <c r="E9" s="160" t="s">
        <v>75</v>
      </c>
      <c r="F9" s="161"/>
      <c r="G9" s="60" t="s">
        <v>76</v>
      </c>
      <c r="H9" s="1" t="s">
        <v>77</v>
      </c>
      <c r="I9" s="124"/>
      <c r="J9" s="30"/>
      <c r="K9" s="1" t="s">
        <v>77</v>
      </c>
      <c r="L9" s="124"/>
      <c r="M9" s="30"/>
      <c r="N9" s="1" t="s">
        <v>77</v>
      </c>
      <c r="O9" s="124"/>
      <c r="P9" s="30"/>
      <c r="Q9" s="30"/>
      <c r="R9" s="1" t="s">
        <v>77</v>
      </c>
      <c r="S9" s="124"/>
      <c r="T9" s="30"/>
      <c r="U9" s="30"/>
      <c r="V9" s="61"/>
      <c r="W9" s="93"/>
      <c r="X9" s="141"/>
      <c r="Y9" s="62"/>
      <c r="Z9" s="159"/>
    </row>
    <row r="10" spans="1:26" s="57" customFormat="1" ht="13.5">
      <c r="A10" s="127">
        <v>1</v>
      </c>
      <c r="B10" s="103">
        <v>4</v>
      </c>
      <c r="C10" s="106">
        <v>22298</v>
      </c>
      <c r="D10" s="107"/>
      <c r="E10" s="106">
        <v>53104</v>
      </c>
      <c r="F10" s="107"/>
      <c r="G10" s="108" t="s">
        <v>28</v>
      </c>
      <c r="H10" s="63">
        <v>0.25</v>
      </c>
      <c r="I10" s="64">
        <f>H12-H10</f>
        <v>0.06559027777777776</v>
      </c>
      <c r="J10" s="87">
        <f>I10/"01:00:00"</f>
        <v>1.5741666666666663</v>
      </c>
      <c r="K10" s="65">
        <f>H12+TIME(0,30,0)</f>
        <v>0.3364236111111111</v>
      </c>
      <c r="L10" s="66">
        <f>K12-K10</f>
        <v>0.07208333333333339</v>
      </c>
      <c r="M10" s="87">
        <f>L10/"01:00:00"</f>
        <v>1.7300000000000013</v>
      </c>
      <c r="N10" s="67">
        <f>K12+TIME(0,30,0)</f>
        <v>0.4293402777777778</v>
      </c>
      <c r="O10" s="66">
        <f>N12-N10</f>
        <v>0.07495370370370363</v>
      </c>
      <c r="P10" s="87">
        <f>O10/"01:00:00"</f>
        <v>1.7988888888888872</v>
      </c>
      <c r="Q10" s="87" t="e">
        <f>#REF!/"01:00:00"</f>
        <v>#REF!</v>
      </c>
      <c r="R10" s="67">
        <f>N12+TIME(0,40,0)</f>
        <v>0.5320717592592592</v>
      </c>
      <c r="S10" s="66">
        <f>R11-R10</f>
        <v>0.06446759259259272</v>
      </c>
      <c r="T10" s="87">
        <f>S10/"01:00:00"</f>
        <v>1.5472222222222252</v>
      </c>
      <c r="U10" s="87" t="e">
        <f>#REF!/"01:00:00"</f>
        <v>#REF!</v>
      </c>
      <c r="V10" s="87" t="e">
        <f>#REF!/"01:00:00"</f>
        <v>#REF!</v>
      </c>
      <c r="W10" s="80">
        <f>I10+L10+O10+S10</f>
        <v>0.2770949074074075</v>
      </c>
      <c r="X10" s="84">
        <f>80/Y10</f>
        <v>12.029572699553064</v>
      </c>
      <c r="Y10" s="87">
        <f>W10/"01:00:00"</f>
        <v>6.65027777777778</v>
      </c>
      <c r="Z10" s="112" t="s">
        <v>215</v>
      </c>
    </row>
    <row r="11" spans="1:26" s="57" customFormat="1" ht="13.5">
      <c r="A11" s="128"/>
      <c r="B11" s="104"/>
      <c r="C11" s="110" t="s">
        <v>96</v>
      </c>
      <c r="D11" s="111"/>
      <c r="E11" s="110" t="s">
        <v>48</v>
      </c>
      <c r="F11" s="111"/>
      <c r="G11" s="109"/>
      <c r="H11" s="68">
        <v>0.3131481481481481</v>
      </c>
      <c r="I11" s="69">
        <f>20/J10</f>
        <v>12.705134992059294</v>
      </c>
      <c r="J11" s="88"/>
      <c r="K11" s="68">
        <v>0.40357638888888886</v>
      </c>
      <c r="L11" s="69">
        <f>20/M10</f>
        <v>11.560693641618489</v>
      </c>
      <c r="M11" s="88"/>
      <c r="N11" s="70">
        <v>0.4980671296296297</v>
      </c>
      <c r="O11" s="69">
        <f>20/P10</f>
        <v>11.117974058060542</v>
      </c>
      <c r="P11" s="88"/>
      <c r="Q11" s="88"/>
      <c r="R11" s="70">
        <v>0.5965393518518519</v>
      </c>
      <c r="S11" s="69">
        <f>20/T10</f>
        <v>12.92639138240572</v>
      </c>
      <c r="T11" s="88"/>
      <c r="U11" s="88"/>
      <c r="V11" s="88"/>
      <c r="W11" s="81"/>
      <c r="X11" s="85"/>
      <c r="Y11" s="88"/>
      <c r="Z11" s="113"/>
    </row>
    <row r="12" spans="1:26" s="57" customFormat="1" ht="13.5">
      <c r="A12" s="128"/>
      <c r="B12" s="104"/>
      <c r="C12" s="110"/>
      <c r="D12" s="111"/>
      <c r="E12" s="110" t="s">
        <v>97</v>
      </c>
      <c r="F12" s="111"/>
      <c r="G12" s="109" t="s">
        <v>98</v>
      </c>
      <c r="H12" s="71">
        <v>0.31559027777777776</v>
      </c>
      <c r="I12" s="82" t="s">
        <v>196</v>
      </c>
      <c r="J12" s="88"/>
      <c r="K12" s="71">
        <v>0.40850694444444446</v>
      </c>
      <c r="L12" s="82" t="s">
        <v>202</v>
      </c>
      <c r="M12" s="88"/>
      <c r="N12" s="72">
        <v>0.5042939814814814</v>
      </c>
      <c r="O12" s="82" t="s">
        <v>202</v>
      </c>
      <c r="P12" s="88"/>
      <c r="Q12" s="88"/>
      <c r="R12" s="72">
        <v>0.6052777777777778</v>
      </c>
      <c r="S12" s="82" t="s">
        <v>214</v>
      </c>
      <c r="T12" s="88"/>
      <c r="U12" s="88"/>
      <c r="V12" s="88"/>
      <c r="W12" s="81"/>
      <c r="X12" s="85"/>
      <c r="Y12" s="88"/>
      <c r="Z12" s="113"/>
    </row>
    <row r="13" spans="1:26" s="57" customFormat="1" ht="14.25" thickBot="1">
      <c r="A13" s="128"/>
      <c r="B13" s="105"/>
      <c r="C13" s="116" t="s">
        <v>99</v>
      </c>
      <c r="D13" s="117"/>
      <c r="E13" s="34" t="s">
        <v>100</v>
      </c>
      <c r="F13" s="35">
        <v>2003</v>
      </c>
      <c r="G13" s="115"/>
      <c r="H13" s="73">
        <f>H12-H11</f>
        <v>0.0024421296296296413</v>
      </c>
      <c r="I13" s="83"/>
      <c r="J13" s="89"/>
      <c r="K13" s="73">
        <f>K12-K11</f>
        <v>0.004930555555555605</v>
      </c>
      <c r="L13" s="83"/>
      <c r="M13" s="89"/>
      <c r="N13" s="73">
        <f>N12-N11</f>
        <v>0.0062268518518517335</v>
      </c>
      <c r="O13" s="83"/>
      <c r="P13" s="89"/>
      <c r="Q13" s="89"/>
      <c r="R13" s="73">
        <f>R12-R11</f>
        <v>0.008738425925925886</v>
      </c>
      <c r="S13" s="83"/>
      <c r="T13" s="89"/>
      <c r="U13" s="89"/>
      <c r="V13" s="89"/>
      <c r="W13" s="93"/>
      <c r="X13" s="86"/>
      <c r="Y13" s="89"/>
      <c r="Z13" s="114"/>
    </row>
    <row r="14" spans="1:26" s="57" customFormat="1" ht="13.5">
      <c r="A14" s="128"/>
      <c r="B14" s="103">
        <v>2</v>
      </c>
      <c r="C14" s="106">
        <v>16261</v>
      </c>
      <c r="D14" s="166"/>
      <c r="E14" s="167">
        <v>51881</v>
      </c>
      <c r="F14" s="168"/>
      <c r="G14" s="119" t="s">
        <v>79</v>
      </c>
      <c r="H14" s="63">
        <v>0.25</v>
      </c>
      <c r="I14" s="64">
        <f>H16-H14</f>
        <v>0.06621527777777775</v>
      </c>
      <c r="J14" s="87">
        <f>I14/"01:00:00"</f>
        <v>1.589166666666666</v>
      </c>
      <c r="K14" s="65">
        <f>H16+TIME(0,30,0)</f>
        <v>0.33704861111111106</v>
      </c>
      <c r="L14" s="66">
        <f>K16-K14</f>
        <v>0.07248842592592597</v>
      </c>
      <c r="M14" s="87">
        <f>L14/"01:00:00"</f>
        <v>1.7397222222222233</v>
      </c>
      <c r="N14" s="67">
        <f>K16+TIME(0,30,0)</f>
        <v>0.43037037037037035</v>
      </c>
      <c r="O14" s="66">
        <f>N16-N14</f>
        <v>0.0734953703703704</v>
      </c>
      <c r="P14" s="87">
        <f>O14/"01:00:00"</f>
        <v>1.7638888888888897</v>
      </c>
      <c r="Q14" s="87" t="e">
        <f>#REF!/"01:00:00"</f>
        <v>#REF!</v>
      </c>
      <c r="R14" s="67">
        <f>N16+TIME(0,40,0)</f>
        <v>0.5316435185185185</v>
      </c>
      <c r="S14" s="66">
        <f>R15-R14</f>
        <v>0.06489583333333337</v>
      </c>
      <c r="T14" s="87">
        <f>S14/"01:00:00"</f>
        <v>1.557500000000001</v>
      </c>
      <c r="U14" s="87" t="e">
        <f>#REF!/"01:00:00"</f>
        <v>#REF!</v>
      </c>
      <c r="V14" s="87" t="e">
        <f>#REF!/"01:00:00"</f>
        <v>#REF!</v>
      </c>
      <c r="W14" s="80">
        <f>I14+L14+O14+S14</f>
        <v>0.2770949074074075</v>
      </c>
      <c r="X14" s="84">
        <f>80/Y14</f>
        <v>12.029572699553064</v>
      </c>
      <c r="Y14" s="87">
        <f>W14/"01:00:00"</f>
        <v>6.65027777777778</v>
      </c>
      <c r="Z14" s="112">
        <v>2</v>
      </c>
    </row>
    <row r="15" spans="1:26" s="57" customFormat="1" ht="13.5">
      <c r="A15" s="128"/>
      <c r="B15" s="104"/>
      <c r="C15" s="110" t="s">
        <v>86</v>
      </c>
      <c r="D15" s="164"/>
      <c r="E15" s="110" t="s">
        <v>87</v>
      </c>
      <c r="F15" s="111"/>
      <c r="G15" s="120"/>
      <c r="H15" s="68">
        <v>0.31318287037037035</v>
      </c>
      <c r="I15" s="69">
        <f>20/J14</f>
        <v>12.585212375458841</v>
      </c>
      <c r="J15" s="88"/>
      <c r="K15" s="68">
        <v>0.4035648148148148</v>
      </c>
      <c r="L15" s="69">
        <f>20/M14</f>
        <v>11.496088136675708</v>
      </c>
      <c r="M15" s="88"/>
      <c r="N15" s="70">
        <v>0.4980902777777778</v>
      </c>
      <c r="O15" s="69">
        <f>20/P14</f>
        <v>11.338582677165348</v>
      </c>
      <c r="P15" s="88"/>
      <c r="Q15" s="88"/>
      <c r="R15" s="70">
        <v>0.5965393518518519</v>
      </c>
      <c r="S15" s="69">
        <f>20/T14</f>
        <v>12.841091492776878</v>
      </c>
      <c r="T15" s="88"/>
      <c r="U15" s="88"/>
      <c r="V15" s="88"/>
      <c r="W15" s="81"/>
      <c r="X15" s="85"/>
      <c r="Y15" s="88"/>
      <c r="Z15" s="113"/>
    </row>
    <row r="16" spans="1:26" s="57" customFormat="1" ht="13.5">
      <c r="A16" s="128"/>
      <c r="B16" s="104"/>
      <c r="C16" s="110"/>
      <c r="D16" s="164"/>
      <c r="E16" s="110" t="s">
        <v>88</v>
      </c>
      <c r="F16" s="111"/>
      <c r="G16" s="120" t="s">
        <v>29</v>
      </c>
      <c r="H16" s="71">
        <v>0.31621527777777775</v>
      </c>
      <c r="I16" s="82" t="s">
        <v>197</v>
      </c>
      <c r="J16" s="88"/>
      <c r="K16" s="71">
        <v>0.40953703703703703</v>
      </c>
      <c r="L16" s="82" t="s">
        <v>201</v>
      </c>
      <c r="M16" s="88"/>
      <c r="N16" s="72">
        <v>0.5038657407407408</v>
      </c>
      <c r="O16" s="165" t="s">
        <v>206</v>
      </c>
      <c r="P16" s="88"/>
      <c r="Q16" s="88"/>
      <c r="R16" s="72">
        <v>0.604537037037037</v>
      </c>
      <c r="S16" s="82" t="s">
        <v>209</v>
      </c>
      <c r="T16" s="88"/>
      <c r="U16" s="88"/>
      <c r="V16" s="88"/>
      <c r="W16" s="81"/>
      <c r="X16" s="85"/>
      <c r="Y16" s="88"/>
      <c r="Z16" s="113"/>
    </row>
    <row r="17" spans="1:26" s="57" customFormat="1" ht="14.25" thickBot="1">
      <c r="A17" s="128"/>
      <c r="B17" s="105"/>
      <c r="C17" s="116" t="s">
        <v>89</v>
      </c>
      <c r="D17" s="117"/>
      <c r="E17" s="76" t="s">
        <v>90</v>
      </c>
      <c r="F17" s="35">
        <v>2000</v>
      </c>
      <c r="G17" s="120"/>
      <c r="H17" s="73">
        <f>H16-H15</f>
        <v>0.0030324074074074003</v>
      </c>
      <c r="I17" s="83"/>
      <c r="J17" s="89"/>
      <c r="K17" s="73">
        <f>K16-K15</f>
        <v>0.005972222222222212</v>
      </c>
      <c r="L17" s="83"/>
      <c r="M17" s="89"/>
      <c r="N17" s="73">
        <f>N16-N15</f>
        <v>0.005775462962962941</v>
      </c>
      <c r="O17" s="83"/>
      <c r="P17" s="89"/>
      <c r="Q17" s="89"/>
      <c r="R17" s="73">
        <f>R16-R15</f>
        <v>0.007997685185185066</v>
      </c>
      <c r="S17" s="83"/>
      <c r="T17" s="89"/>
      <c r="U17" s="89"/>
      <c r="V17" s="89"/>
      <c r="W17" s="93"/>
      <c r="X17" s="86"/>
      <c r="Y17" s="89"/>
      <c r="Z17" s="114"/>
    </row>
    <row r="18" spans="1:26" s="57" customFormat="1" ht="13.5">
      <c r="A18" s="128"/>
      <c r="B18" s="103">
        <v>5</v>
      </c>
      <c r="C18" s="106">
        <v>24982</v>
      </c>
      <c r="D18" s="107"/>
      <c r="E18" s="106">
        <v>52842</v>
      </c>
      <c r="F18" s="107"/>
      <c r="G18" s="108" t="s">
        <v>101</v>
      </c>
      <c r="H18" s="63">
        <v>0.25</v>
      </c>
      <c r="I18" s="64">
        <f>H20-H18</f>
        <v>0.06859953703703703</v>
      </c>
      <c r="J18" s="87">
        <f>I18/"01:00:00"</f>
        <v>1.6463888888888887</v>
      </c>
      <c r="K18" s="65">
        <f>H20+TIME(0,30,0)</f>
        <v>0.33943287037037034</v>
      </c>
      <c r="L18" s="66">
        <f>K20-K18</f>
        <v>0.07693287037037044</v>
      </c>
      <c r="M18" s="87">
        <f>L18/"01:00:00"</f>
        <v>1.8463888888888906</v>
      </c>
      <c r="N18" s="67">
        <f>K20+TIME(0,30,0)</f>
        <v>0.4371990740740741</v>
      </c>
      <c r="O18" s="66">
        <f>N20-N18</f>
        <v>0.07886574074074071</v>
      </c>
      <c r="P18" s="87">
        <f>O18/"01:00:00"</f>
        <v>1.892777777777777</v>
      </c>
      <c r="Q18" s="87" t="e">
        <f>#REF!/"01:00:00"</f>
        <v>#REF!</v>
      </c>
      <c r="R18" s="67">
        <f>N20+TIME(0,40,0)</f>
        <v>0.5438425925925926</v>
      </c>
      <c r="S18" s="66">
        <f>R19-R18</f>
        <v>0.08582175925925928</v>
      </c>
      <c r="T18" s="87">
        <f>S18/"01:00:00"</f>
        <v>2.0597222222222227</v>
      </c>
      <c r="U18" s="87" t="e">
        <f>#REF!/"01:00:00"</f>
        <v>#REF!</v>
      </c>
      <c r="V18" s="87" t="e">
        <f>#REF!/"01:00:00"</f>
        <v>#REF!</v>
      </c>
      <c r="W18" s="80">
        <f>I18+L18+O18+S18</f>
        <v>0.31021990740740746</v>
      </c>
      <c r="X18" s="84">
        <f>80/Y18</f>
        <v>10.745065850837591</v>
      </c>
      <c r="Y18" s="87">
        <f>W18/"01:00:00"</f>
        <v>7.445277777777779</v>
      </c>
      <c r="Z18" s="112">
        <v>3</v>
      </c>
    </row>
    <row r="19" spans="1:26" s="57" customFormat="1" ht="13.5">
      <c r="A19" s="128"/>
      <c r="B19" s="104"/>
      <c r="C19" s="110" t="s">
        <v>51</v>
      </c>
      <c r="D19" s="111"/>
      <c r="E19" s="110" t="s">
        <v>102</v>
      </c>
      <c r="F19" s="111"/>
      <c r="G19" s="109"/>
      <c r="H19" s="68">
        <v>0.31462962962962965</v>
      </c>
      <c r="I19" s="69">
        <f>20/J18</f>
        <v>12.147798211574154</v>
      </c>
      <c r="J19" s="88"/>
      <c r="K19" s="68">
        <v>0.40759259259259256</v>
      </c>
      <c r="L19" s="69">
        <f>20/M18</f>
        <v>10.831954265081981</v>
      </c>
      <c r="M19" s="88"/>
      <c r="N19" s="70">
        <v>0.5072685185185185</v>
      </c>
      <c r="O19" s="69">
        <f>20/P18</f>
        <v>10.566480774875261</v>
      </c>
      <c r="P19" s="88"/>
      <c r="Q19" s="88"/>
      <c r="R19" s="70">
        <v>0.6296643518518519</v>
      </c>
      <c r="S19" s="69">
        <f>20/T18</f>
        <v>9.71004720161834</v>
      </c>
      <c r="T19" s="88"/>
      <c r="U19" s="88"/>
      <c r="V19" s="88"/>
      <c r="W19" s="81"/>
      <c r="X19" s="85"/>
      <c r="Y19" s="88"/>
      <c r="Z19" s="113"/>
    </row>
    <row r="20" spans="1:26" s="57" customFormat="1" ht="13.5">
      <c r="A20" s="128"/>
      <c r="B20" s="104"/>
      <c r="C20" s="110"/>
      <c r="D20" s="111"/>
      <c r="E20" s="110" t="s">
        <v>103</v>
      </c>
      <c r="F20" s="111"/>
      <c r="G20" s="109" t="s">
        <v>31</v>
      </c>
      <c r="H20" s="71">
        <v>0.31859953703703703</v>
      </c>
      <c r="I20" s="82" t="s">
        <v>198</v>
      </c>
      <c r="J20" s="88"/>
      <c r="K20" s="71">
        <v>0.4163657407407408</v>
      </c>
      <c r="L20" s="82" t="s">
        <v>197</v>
      </c>
      <c r="M20" s="88"/>
      <c r="N20" s="72">
        <v>0.5160648148148148</v>
      </c>
      <c r="O20" s="82" t="s">
        <v>205</v>
      </c>
      <c r="P20" s="88"/>
      <c r="Q20" s="88"/>
      <c r="R20" s="72">
        <v>0.6400694444444445</v>
      </c>
      <c r="S20" s="82" t="s">
        <v>214</v>
      </c>
      <c r="T20" s="88"/>
      <c r="U20" s="88"/>
      <c r="V20" s="88"/>
      <c r="W20" s="81"/>
      <c r="X20" s="85"/>
      <c r="Y20" s="88"/>
      <c r="Z20" s="113"/>
    </row>
    <row r="21" spans="1:26" s="57" customFormat="1" ht="14.25" thickBot="1">
      <c r="A21" s="128"/>
      <c r="B21" s="105"/>
      <c r="C21" s="116" t="s">
        <v>52</v>
      </c>
      <c r="D21" s="117"/>
      <c r="E21" s="34" t="s">
        <v>53</v>
      </c>
      <c r="F21" s="35">
        <v>2001</v>
      </c>
      <c r="G21" s="115"/>
      <c r="H21" s="73">
        <f>H20-H19</f>
        <v>0.00396990740740738</v>
      </c>
      <c r="I21" s="83"/>
      <c r="J21" s="89"/>
      <c r="K21" s="73">
        <f>K20-K19</f>
        <v>0.008773148148148224</v>
      </c>
      <c r="L21" s="83"/>
      <c r="M21" s="89"/>
      <c r="N21" s="73">
        <f>N20-N19</f>
        <v>0.008796296296296302</v>
      </c>
      <c r="O21" s="83"/>
      <c r="P21" s="89"/>
      <c r="Q21" s="89"/>
      <c r="R21" s="73">
        <f>R20-R19</f>
        <v>0.01040509259259259</v>
      </c>
      <c r="S21" s="83"/>
      <c r="T21" s="89"/>
      <c r="U21" s="89"/>
      <c r="V21" s="89"/>
      <c r="W21" s="93"/>
      <c r="X21" s="86"/>
      <c r="Y21" s="89"/>
      <c r="Z21" s="114"/>
    </row>
    <row r="22" spans="1:26" s="57" customFormat="1" ht="13.5">
      <c r="A22" s="128"/>
      <c r="B22" s="103">
        <v>8</v>
      </c>
      <c r="C22" s="106">
        <v>22279</v>
      </c>
      <c r="D22" s="107"/>
      <c r="E22" s="106">
        <v>54702</v>
      </c>
      <c r="F22" s="107"/>
      <c r="G22" s="108" t="s">
        <v>109</v>
      </c>
      <c r="H22" s="63">
        <v>0.25</v>
      </c>
      <c r="I22" s="64">
        <f>H24-H22</f>
        <v>0.06900462962962961</v>
      </c>
      <c r="J22" s="87">
        <f>I22/"01:00:00"</f>
        <v>1.6561111111111106</v>
      </c>
      <c r="K22" s="65">
        <f>H24+TIME(0,30,0)</f>
        <v>0.3398379629629629</v>
      </c>
      <c r="L22" s="66">
        <f>K24-K22</f>
        <v>0.07520833333333332</v>
      </c>
      <c r="M22" s="87">
        <f>L22/"01:00:00"</f>
        <v>1.8049999999999997</v>
      </c>
      <c r="N22" s="67">
        <f>K24+TIME(0,30,0)</f>
        <v>0.43587962962962956</v>
      </c>
      <c r="O22" s="66">
        <f>N24-N22</f>
        <v>0.0879050925925926</v>
      </c>
      <c r="P22" s="87">
        <f>O22/"01:00:00"</f>
        <v>2.1097222222222225</v>
      </c>
      <c r="Q22" s="87" t="e">
        <f>#REF!/"01:00:00"</f>
        <v>#REF!</v>
      </c>
      <c r="R22" s="67">
        <f>N24+TIME(0,40,0)</f>
        <v>0.5515625</v>
      </c>
      <c r="S22" s="66">
        <f>R23-R22</f>
        <v>0.11031250000000004</v>
      </c>
      <c r="T22" s="87">
        <f>S22/"01:00:00"</f>
        <v>2.647500000000001</v>
      </c>
      <c r="U22" s="87" t="e">
        <f>#REF!/"01:00:00"</f>
        <v>#REF!</v>
      </c>
      <c r="V22" s="87" t="e">
        <f>#REF!/"01:00:00"</f>
        <v>#REF!</v>
      </c>
      <c r="W22" s="80">
        <f>I22+L22+O22+S22</f>
        <v>0.34243055555555557</v>
      </c>
      <c r="X22" s="84">
        <f>80/Y22</f>
        <v>9.734333806530115</v>
      </c>
      <c r="Y22" s="87">
        <f>W22/"01:00:00"</f>
        <v>8.218333333333334</v>
      </c>
      <c r="Z22" s="112">
        <v>4</v>
      </c>
    </row>
    <row r="23" spans="1:26" s="57" customFormat="1" ht="13.5">
      <c r="A23" s="128"/>
      <c r="B23" s="104"/>
      <c r="C23" s="110" t="s">
        <v>115</v>
      </c>
      <c r="D23" s="111"/>
      <c r="E23" s="110" t="s">
        <v>116</v>
      </c>
      <c r="F23" s="111"/>
      <c r="G23" s="109"/>
      <c r="H23" s="68">
        <v>0.31472222222222224</v>
      </c>
      <c r="I23" s="69">
        <f>20/J22</f>
        <v>12.076484401207653</v>
      </c>
      <c r="J23" s="88"/>
      <c r="K23" s="68">
        <v>0.4076851851851852</v>
      </c>
      <c r="L23" s="69">
        <f>20/M22</f>
        <v>11.080332409972302</v>
      </c>
      <c r="M23" s="88"/>
      <c r="N23" s="70">
        <v>0.5170023148148148</v>
      </c>
      <c r="O23" s="69">
        <f>20/P22</f>
        <v>9.479921000658326</v>
      </c>
      <c r="P23" s="88"/>
      <c r="Q23" s="88"/>
      <c r="R23" s="70">
        <v>0.661875</v>
      </c>
      <c r="S23" s="69">
        <f>20/T22</f>
        <v>7.554296506137863</v>
      </c>
      <c r="T23" s="88"/>
      <c r="U23" s="88"/>
      <c r="V23" s="88"/>
      <c r="W23" s="81"/>
      <c r="X23" s="85"/>
      <c r="Y23" s="88"/>
      <c r="Z23" s="113"/>
    </row>
    <row r="24" spans="1:26" s="57" customFormat="1" ht="13.5">
      <c r="A24" s="128"/>
      <c r="B24" s="104"/>
      <c r="C24" s="110"/>
      <c r="D24" s="111"/>
      <c r="E24" s="110" t="s">
        <v>117</v>
      </c>
      <c r="F24" s="111"/>
      <c r="G24" s="109" t="s">
        <v>118</v>
      </c>
      <c r="H24" s="71">
        <v>0.3190046296296296</v>
      </c>
      <c r="I24" s="82" t="s">
        <v>199</v>
      </c>
      <c r="J24" s="88"/>
      <c r="K24" s="71">
        <v>0.41504629629629625</v>
      </c>
      <c r="L24" s="82" t="s">
        <v>198</v>
      </c>
      <c r="M24" s="88"/>
      <c r="N24" s="72">
        <v>0.5237847222222222</v>
      </c>
      <c r="O24" s="82" t="s">
        <v>200</v>
      </c>
      <c r="P24" s="88"/>
      <c r="Q24" s="88"/>
      <c r="R24" s="72">
        <v>0.6795949074074074</v>
      </c>
      <c r="S24" s="82" t="s">
        <v>213</v>
      </c>
      <c r="T24" s="88"/>
      <c r="U24" s="88"/>
      <c r="V24" s="88"/>
      <c r="W24" s="81"/>
      <c r="X24" s="85"/>
      <c r="Y24" s="88"/>
      <c r="Z24" s="113"/>
    </row>
    <row r="25" spans="1:26" s="57" customFormat="1" ht="14.25" thickBot="1">
      <c r="A25" s="128"/>
      <c r="B25" s="105"/>
      <c r="C25" s="116" t="s">
        <v>119</v>
      </c>
      <c r="D25" s="117"/>
      <c r="E25" s="34" t="s">
        <v>120</v>
      </c>
      <c r="F25" s="35">
        <v>2001</v>
      </c>
      <c r="G25" s="115"/>
      <c r="H25" s="73">
        <f>H24-H23</f>
        <v>0.004282407407407374</v>
      </c>
      <c r="I25" s="83"/>
      <c r="J25" s="89"/>
      <c r="K25" s="73">
        <f>K24-K23</f>
        <v>0.0073611111111110406</v>
      </c>
      <c r="L25" s="83"/>
      <c r="M25" s="89"/>
      <c r="N25" s="73">
        <f>N24-N23</f>
        <v>0.00678240740740732</v>
      </c>
      <c r="O25" s="83"/>
      <c r="P25" s="89"/>
      <c r="Q25" s="89"/>
      <c r="R25" s="73">
        <f>R24-R23</f>
        <v>0.017719907407407365</v>
      </c>
      <c r="S25" s="83"/>
      <c r="T25" s="89"/>
      <c r="U25" s="89"/>
      <c r="V25" s="89"/>
      <c r="W25" s="93"/>
      <c r="X25" s="86"/>
      <c r="Y25" s="89"/>
      <c r="Z25" s="114"/>
    </row>
    <row r="26" spans="1:26" s="57" customFormat="1" ht="13.5">
      <c r="A26" s="128"/>
      <c r="B26" s="103">
        <v>3</v>
      </c>
      <c r="C26" s="106">
        <v>24051</v>
      </c>
      <c r="D26" s="107"/>
      <c r="E26" s="106">
        <v>51735</v>
      </c>
      <c r="F26" s="107"/>
      <c r="G26" s="108" t="s">
        <v>30</v>
      </c>
      <c r="H26" s="63">
        <v>0.25</v>
      </c>
      <c r="I26" s="64">
        <f>H28-H26</f>
        <v>0.08217592592592593</v>
      </c>
      <c r="J26" s="87">
        <f>I26/"01:00:00"</f>
        <v>1.9722222222222223</v>
      </c>
      <c r="K26" s="65">
        <f>H28+TIME(0,30,0)</f>
        <v>0.35300925925925924</v>
      </c>
      <c r="L26" s="66">
        <f>K28-K26</f>
        <v>0.10115740740740742</v>
      </c>
      <c r="M26" s="87">
        <f>L26/"01:00:00"</f>
        <v>2.427777777777778</v>
      </c>
      <c r="N26" s="67">
        <f>K28+TIME(0,30,0)</f>
        <v>0.475</v>
      </c>
      <c r="O26" s="66">
        <f>N28-N26</f>
        <v>0.1025462962962963</v>
      </c>
      <c r="P26" s="87">
        <f>O26/"01:00:00"</f>
        <v>2.4611111111111112</v>
      </c>
      <c r="Q26" s="87" t="e">
        <f>#REF!/"01:00:00"</f>
        <v>#REF!</v>
      </c>
      <c r="R26" s="67">
        <f>N28+TIME(0,40,0)</f>
        <v>0.6053240740740741</v>
      </c>
      <c r="S26" s="66">
        <f>R27-R26</f>
        <v>0.09172453703703709</v>
      </c>
      <c r="T26" s="87">
        <f>S26/"01:00:00"</f>
        <v>2.20138888888889</v>
      </c>
      <c r="U26" s="87" t="e">
        <f>#REF!/"01:00:00"</f>
        <v>#REF!</v>
      </c>
      <c r="V26" s="87" t="e">
        <f>#REF!/"01:00:00"</f>
        <v>#REF!</v>
      </c>
      <c r="W26" s="80">
        <f>I26+L26+O26+S26</f>
        <v>0.37760416666666674</v>
      </c>
      <c r="X26" s="84">
        <f>80/Y26</f>
        <v>8.82758620689655</v>
      </c>
      <c r="Y26" s="87">
        <f>W26/"01:00:00"</f>
        <v>9.062500000000002</v>
      </c>
      <c r="Z26" s="112">
        <v>5</v>
      </c>
    </row>
    <row r="27" spans="1:26" s="57" customFormat="1" ht="13.5">
      <c r="A27" s="128"/>
      <c r="B27" s="104"/>
      <c r="C27" s="110" t="s">
        <v>91</v>
      </c>
      <c r="D27" s="111"/>
      <c r="E27" s="110" t="s">
        <v>92</v>
      </c>
      <c r="F27" s="111"/>
      <c r="G27" s="109"/>
      <c r="H27" s="68">
        <v>0.3289930555555555</v>
      </c>
      <c r="I27" s="69">
        <f>20/J26</f>
        <v>10.140845070422534</v>
      </c>
      <c r="J27" s="88"/>
      <c r="K27" s="68">
        <v>0.44965277777777773</v>
      </c>
      <c r="L27" s="69">
        <f>20/M26</f>
        <v>8.237986270022882</v>
      </c>
      <c r="M27" s="88"/>
      <c r="N27" s="70">
        <v>0.5745717592592593</v>
      </c>
      <c r="O27" s="69">
        <f>20/P26</f>
        <v>8.126410835214447</v>
      </c>
      <c r="P27" s="88"/>
      <c r="Q27" s="88"/>
      <c r="R27" s="70">
        <v>0.6970486111111112</v>
      </c>
      <c r="S27" s="69">
        <f>20/T26</f>
        <v>9.085173501577282</v>
      </c>
      <c r="T27" s="88"/>
      <c r="U27" s="88"/>
      <c r="V27" s="88"/>
      <c r="W27" s="81"/>
      <c r="X27" s="85"/>
      <c r="Y27" s="88"/>
      <c r="Z27" s="113"/>
    </row>
    <row r="28" spans="1:26" s="57" customFormat="1" ht="13.5">
      <c r="A28" s="128"/>
      <c r="B28" s="104"/>
      <c r="C28" s="110"/>
      <c r="D28" s="111"/>
      <c r="E28" s="110" t="s">
        <v>93</v>
      </c>
      <c r="F28" s="111"/>
      <c r="G28" s="109" t="s">
        <v>31</v>
      </c>
      <c r="H28" s="71">
        <v>0.33217592592592593</v>
      </c>
      <c r="I28" s="82" t="s">
        <v>199</v>
      </c>
      <c r="J28" s="88"/>
      <c r="K28" s="71">
        <v>0.45416666666666666</v>
      </c>
      <c r="L28" s="82" t="s">
        <v>199</v>
      </c>
      <c r="M28" s="88"/>
      <c r="N28" s="72">
        <v>0.5775462962962963</v>
      </c>
      <c r="O28" s="82" t="s">
        <v>199</v>
      </c>
      <c r="P28" s="88"/>
      <c r="Q28" s="88"/>
      <c r="R28" s="72">
        <v>0.7047569444444445</v>
      </c>
      <c r="S28" s="82" t="s">
        <v>212</v>
      </c>
      <c r="T28" s="88"/>
      <c r="U28" s="88"/>
      <c r="V28" s="88"/>
      <c r="W28" s="81"/>
      <c r="X28" s="85"/>
      <c r="Y28" s="88"/>
      <c r="Z28" s="113"/>
    </row>
    <row r="29" spans="1:26" s="57" customFormat="1" ht="14.25" thickBot="1">
      <c r="A29" s="128"/>
      <c r="B29" s="105"/>
      <c r="C29" s="116" t="s">
        <v>94</v>
      </c>
      <c r="D29" s="117"/>
      <c r="E29" s="34" t="s">
        <v>95</v>
      </c>
      <c r="F29" s="35">
        <v>1997</v>
      </c>
      <c r="G29" s="115"/>
      <c r="H29" s="73">
        <f>H28-H27</f>
        <v>0.0031828703703704053</v>
      </c>
      <c r="I29" s="83"/>
      <c r="J29" s="89"/>
      <c r="K29" s="73">
        <f>K28-K27</f>
        <v>0.004513888888888928</v>
      </c>
      <c r="L29" s="83"/>
      <c r="M29" s="89"/>
      <c r="N29" s="73">
        <f>N28-N27</f>
        <v>0.002974537037036984</v>
      </c>
      <c r="O29" s="83"/>
      <c r="P29" s="89"/>
      <c r="Q29" s="89"/>
      <c r="R29" s="73">
        <f>R28-R27</f>
        <v>0.007708333333333317</v>
      </c>
      <c r="S29" s="83"/>
      <c r="T29" s="89"/>
      <c r="U29" s="89"/>
      <c r="V29" s="89"/>
      <c r="W29" s="93"/>
      <c r="X29" s="86"/>
      <c r="Y29" s="89"/>
      <c r="Z29" s="114"/>
    </row>
    <row r="30" spans="1:26" s="57" customFormat="1" ht="13.5">
      <c r="A30" s="128"/>
      <c r="B30" s="103">
        <v>6</v>
      </c>
      <c r="C30" s="106">
        <v>25013</v>
      </c>
      <c r="D30" s="107"/>
      <c r="E30" s="106">
        <v>50813</v>
      </c>
      <c r="F30" s="107"/>
      <c r="G30" s="108" t="s">
        <v>28</v>
      </c>
      <c r="H30" s="63">
        <v>0.25</v>
      </c>
      <c r="I30" s="64">
        <f>H32-H30</f>
        <v>0.07836805555555554</v>
      </c>
      <c r="J30" s="87">
        <f>I30/"01:00:00"</f>
        <v>1.880833333333333</v>
      </c>
      <c r="K30" s="65">
        <f>H32+TIME(0,30,0)</f>
        <v>0.34920138888888885</v>
      </c>
      <c r="L30" s="66">
        <f>K32-K30</f>
        <v>0.09366898148148156</v>
      </c>
      <c r="M30" s="87">
        <f>L30/"01:00:00"</f>
        <v>2.2480555555555575</v>
      </c>
      <c r="N30" s="67">
        <f>K32+TIME(0,30,0)</f>
        <v>0.46370370370370373</v>
      </c>
      <c r="O30" s="66">
        <f>N32-N30</f>
        <v>0.11483796296296289</v>
      </c>
      <c r="P30" s="87">
        <f>O30/"01:00:00"</f>
        <v>2.7561111111111094</v>
      </c>
      <c r="Q30" s="87" t="e">
        <f>#REF!/"01:00:00"</f>
        <v>#REF!</v>
      </c>
      <c r="R30" s="67">
        <f>N32+TIME(0,40,0)</f>
        <v>0.6063194444444444</v>
      </c>
      <c r="S30" s="66">
        <f>R31-R30</f>
        <v>0.10163194444444457</v>
      </c>
      <c r="T30" s="87">
        <f>S30/"01:00:00"</f>
        <v>2.4391666666666696</v>
      </c>
      <c r="U30" s="87" t="e">
        <f>#REF!/"01:00:00"</f>
        <v>#REF!</v>
      </c>
      <c r="V30" s="87" t="e">
        <f>#REF!/"01:00:00"</f>
        <v>#REF!</v>
      </c>
      <c r="W30" s="80">
        <f>I30+L30+O30+S30</f>
        <v>0.38850694444444456</v>
      </c>
      <c r="X30" s="84">
        <f>80/Y30</f>
        <v>8.579855214943244</v>
      </c>
      <c r="Y30" s="87">
        <f>W30/"01:00:00"</f>
        <v>9.32416666666667</v>
      </c>
      <c r="Z30" s="112">
        <v>6</v>
      </c>
    </row>
    <row r="31" spans="1:26" s="57" customFormat="1" ht="13.5">
      <c r="A31" s="128"/>
      <c r="B31" s="104"/>
      <c r="C31" s="110" t="s">
        <v>179</v>
      </c>
      <c r="D31" s="111"/>
      <c r="E31" s="110" t="s">
        <v>104</v>
      </c>
      <c r="F31" s="111"/>
      <c r="G31" s="109"/>
      <c r="H31" s="68">
        <v>0.32319444444444445</v>
      </c>
      <c r="I31" s="69">
        <f>20/J30</f>
        <v>10.63358440407621</v>
      </c>
      <c r="J31" s="88"/>
      <c r="K31" s="68">
        <v>0.4368287037037037</v>
      </c>
      <c r="L31" s="69">
        <f>20/M30</f>
        <v>8.896577289015191</v>
      </c>
      <c r="M31" s="88"/>
      <c r="N31" s="70">
        <v>0.5695138888888889</v>
      </c>
      <c r="O31" s="69">
        <f>20/P30</f>
        <v>7.256601491634756</v>
      </c>
      <c r="P31" s="88"/>
      <c r="Q31" s="88"/>
      <c r="R31" s="70">
        <v>0.707951388888889</v>
      </c>
      <c r="S31" s="69">
        <f>20/T30</f>
        <v>8.199521694567807</v>
      </c>
      <c r="T31" s="88"/>
      <c r="U31" s="88"/>
      <c r="V31" s="88"/>
      <c r="W31" s="81"/>
      <c r="X31" s="85"/>
      <c r="Y31" s="88"/>
      <c r="Z31" s="113"/>
    </row>
    <row r="32" spans="1:26" s="57" customFormat="1" ht="13.5">
      <c r="A32" s="128"/>
      <c r="B32" s="104"/>
      <c r="C32" s="110"/>
      <c r="D32" s="111"/>
      <c r="E32" s="110" t="s">
        <v>105</v>
      </c>
      <c r="F32" s="111"/>
      <c r="G32" s="109" t="s">
        <v>106</v>
      </c>
      <c r="H32" s="71">
        <v>0.32836805555555554</v>
      </c>
      <c r="I32" s="82" t="s">
        <v>200</v>
      </c>
      <c r="J32" s="88"/>
      <c r="K32" s="71">
        <v>0.4428703703703704</v>
      </c>
      <c r="L32" s="82" t="s">
        <v>203</v>
      </c>
      <c r="M32" s="88"/>
      <c r="N32" s="72">
        <v>0.5785416666666666</v>
      </c>
      <c r="O32" s="82" t="s">
        <v>196</v>
      </c>
      <c r="P32" s="88"/>
      <c r="Q32" s="88"/>
      <c r="R32" s="72">
        <v>0.7154282407407407</v>
      </c>
      <c r="S32" s="82" t="s">
        <v>211</v>
      </c>
      <c r="T32" s="88"/>
      <c r="U32" s="88"/>
      <c r="V32" s="88"/>
      <c r="W32" s="81"/>
      <c r="X32" s="85"/>
      <c r="Y32" s="88"/>
      <c r="Z32" s="113"/>
    </row>
    <row r="33" spans="1:26" s="57" customFormat="1" ht="14.25" thickBot="1">
      <c r="A33" s="128"/>
      <c r="B33" s="105"/>
      <c r="C33" s="116" t="s">
        <v>107</v>
      </c>
      <c r="D33" s="117"/>
      <c r="E33" s="34" t="s">
        <v>108</v>
      </c>
      <c r="F33" s="35">
        <v>2000</v>
      </c>
      <c r="G33" s="115"/>
      <c r="H33" s="73">
        <f>H32-H31</f>
        <v>0.005173611111111087</v>
      </c>
      <c r="I33" s="83"/>
      <c r="J33" s="89"/>
      <c r="K33" s="73">
        <f>K32-K31</f>
        <v>0.006041666666666723</v>
      </c>
      <c r="L33" s="83"/>
      <c r="M33" s="89"/>
      <c r="N33" s="73">
        <f>N32-N31</f>
        <v>0.009027777777777746</v>
      </c>
      <c r="O33" s="83"/>
      <c r="P33" s="89"/>
      <c r="Q33" s="89"/>
      <c r="R33" s="73">
        <f>R32-R31</f>
        <v>0.007476851851851762</v>
      </c>
      <c r="S33" s="83"/>
      <c r="T33" s="89"/>
      <c r="U33" s="89"/>
      <c r="V33" s="89"/>
      <c r="W33" s="93"/>
      <c r="X33" s="86"/>
      <c r="Y33" s="89"/>
      <c r="Z33" s="114"/>
    </row>
    <row r="34" spans="1:27" ht="13.5">
      <c r="A34" s="128"/>
      <c r="B34" s="103">
        <v>1</v>
      </c>
      <c r="C34" s="162">
        <v>27490</v>
      </c>
      <c r="D34" s="163"/>
      <c r="E34" s="106">
        <v>53149</v>
      </c>
      <c r="F34" s="107"/>
      <c r="G34" s="108" t="s">
        <v>79</v>
      </c>
      <c r="H34" s="63">
        <v>0.25</v>
      </c>
      <c r="I34" s="64">
        <f>H36-H34</f>
        <v>0.09268518518518515</v>
      </c>
      <c r="J34" s="87">
        <f>I34/"01:00:00"</f>
        <v>2.2244444444444436</v>
      </c>
      <c r="K34" s="65">
        <f>H36+TIME(0,30,0)</f>
        <v>0.36351851851851846</v>
      </c>
      <c r="L34" s="66">
        <f>K36-K34</f>
        <v>0.10054398148148153</v>
      </c>
      <c r="M34" s="87">
        <f>L34/"01:00:00"</f>
        <v>2.4130555555555566</v>
      </c>
      <c r="N34" s="67">
        <f>K36+TIME(0,30,0)</f>
        <v>0.4848958333333333</v>
      </c>
      <c r="O34" s="66">
        <f>N36-N34</f>
        <v>0.10966435185185186</v>
      </c>
      <c r="P34" s="87">
        <f>O34/"01:00:00"</f>
        <v>2.6319444444444446</v>
      </c>
      <c r="Q34" s="87" t="e">
        <f>#REF!/"01:00:00"</f>
        <v>#REF!</v>
      </c>
      <c r="R34" s="67">
        <f>N36+TIME(0,40,0)</f>
        <v>0.622337962962963</v>
      </c>
      <c r="S34" s="66">
        <f>R35-R34</f>
        <v>0.09540509259259267</v>
      </c>
      <c r="T34" s="87">
        <f>S34/"01:00:00"</f>
        <v>2.289722222222224</v>
      </c>
      <c r="U34" s="87" t="e">
        <f>#REF!/"01:00:00"</f>
        <v>#REF!</v>
      </c>
      <c r="V34" s="87" t="e">
        <f>#REF!/"01:00:00"</f>
        <v>#REF!</v>
      </c>
      <c r="W34" s="80">
        <f>I34+L34+O34+S34</f>
        <v>0.3982986111111112</v>
      </c>
      <c r="X34" s="84">
        <f>80/Y34</f>
        <v>8.368930346090139</v>
      </c>
      <c r="Y34" s="87">
        <f>W34/"01:00:00"</f>
        <v>9.55916666666667</v>
      </c>
      <c r="Z34" s="112">
        <v>7</v>
      </c>
      <c r="AA34" s="57"/>
    </row>
    <row r="35" spans="1:27" ht="13.5">
      <c r="A35" s="128"/>
      <c r="B35" s="104"/>
      <c r="C35" s="110" t="s">
        <v>80</v>
      </c>
      <c r="D35" s="111"/>
      <c r="E35" s="110" t="s">
        <v>81</v>
      </c>
      <c r="F35" s="111"/>
      <c r="G35" s="109"/>
      <c r="H35" s="68">
        <v>0.33666666666666667</v>
      </c>
      <c r="I35" s="69">
        <f>20/J34</f>
        <v>8.991008991008995</v>
      </c>
      <c r="J35" s="88"/>
      <c r="K35" s="68">
        <v>0.4567939814814815</v>
      </c>
      <c r="L35" s="69">
        <f>20/M34</f>
        <v>8.28824680557154</v>
      </c>
      <c r="M35" s="88"/>
      <c r="N35" s="70">
        <v>0.5897569444444445</v>
      </c>
      <c r="O35" s="69">
        <f>20/P34</f>
        <v>7.598944591029023</v>
      </c>
      <c r="P35" s="88"/>
      <c r="Q35" s="88"/>
      <c r="R35" s="70">
        <v>0.7177430555555556</v>
      </c>
      <c r="S35" s="69">
        <f>20/T34</f>
        <v>8.734683974281202</v>
      </c>
      <c r="T35" s="88"/>
      <c r="U35" s="88"/>
      <c r="V35" s="88"/>
      <c r="W35" s="81"/>
      <c r="X35" s="85"/>
      <c r="Y35" s="88"/>
      <c r="Z35" s="113"/>
      <c r="AA35" s="57"/>
    </row>
    <row r="36" spans="1:27" ht="13.5">
      <c r="A36" s="128"/>
      <c r="B36" s="104"/>
      <c r="C36" s="110"/>
      <c r="D36" s="111"/>
      <c r="E36" s="110" t="s">
        <v>82</v>
      </c>
      <c r="F36" s="111"/>
      <c r="G36" s="109" t="s">
        <v>83</v>
      </c>
      <c r="H36" s="71">
        <v>0.34268518518518515</v>
      </c>
      <c r="I36" s="82" t="s">
        <v>201</v>
      </c>
      <c r="J36" s="88"/>
      <c r="K36" s="71">
        <v>0.4640625</v>
      </c>
      <c r="L36" s="82" t="s">
        <v>204</v>
      </c>
      <c r="M36" s="88"/>
      <c r="N36" s="72">
        <v>0.5945601851851852</v>
      </c>
      <c r="O36" s="165" t="s">
        <v>206</v>
      </c>
      <c r="P36" s="88"/>
      <c r="Q36" s="88"/>
      <c r="R36" s="72">
        <v>0.7252314814814814</v>
      </c>
      <c r="S36" s="82" t="s">
        <v>210</v>
      </c>
      <c r="T36" s="88"/>
      <c r="U36" s="88"/>
      <c r="V36" s="88"/>
      <c r="W36" s="81"/>
      <c r="X36" s="85"/>
      <c r="Y36" s="88"/>
      <c r="Z36" s="113"/>
      <c r="AA36" s="57"/>
    </row>
    <row r="37" spans="1:27" ht="14.25" thickBot="1">
      <c r="A37" s="128"/>
      <c r="B37" s="105"/>
      <c r="C37" s="116" t="s">
        <v>84</v>
      </c>
      <c r="D37" s="117"/>
      <c r="E37" s="34" t="s">
        <v>85</v>
      </c>
      <c r="F37" s="35">
        <v>2001</v>
      </c>
      <c r="G37" s="115"/>
      <c r="H37" s="73">
        <f>H36-H35</f>
        <v>0.006018518518518479</v>
      </c>
      <c r="I37" s="83"/>
      <c r="J37" s="89"/>
      <c r="K37" s="73">
        <f>K36-K35</f>
        <v>0.0072685185185185075</v>
      </c>
      <c r="L37" s="83"/>
      <c r="M37" s="89"/>
      <c r="N37" s="73">
        <f>N36-N35</f>
        <v>0.004803240740740677</v>
      </c>
      <c r="O37" s="83"/>
      <c r="P37" s="89"/>
      <c r="Q37" s="89"/>
      <c r="R37" s="73">
        <f>R36-R35</f>
        <v>0.007488425925925801</v>
      </c>
      <c r="S37" s="83"/>
      <c r="T37" s="89"/>
      <c r="U37" s="89"/>
      <c r="V37" s="89"/>
      <c r="W37" s="93"/>
      <c r="X37" s="86"/>
      <c r="Y37" s="89"/>
      <c r="Z37" s="114"/>
      <c r="AA37" s="57"/>
    </row>
    <row r="38" spans="1:26" s="57" customFormat="1" ht="13.5">
      <c r="A38" s="128"/>
      <c r="B38" s="103">
        <v>9</v>
      </c>
      <c r="C38" s="162">
        <v>27509</v>
      </c>
      <c r="D38" s="163"/>
      <c r="E38" s="106">
        <v>53148</v>
      </c>
      <c r="F38" s="107"/>
      <c r="G38" s="108" t="s">
        <v>121</v>
      </c>
      <c r="H38" s="63">
        <v>0.25</v>
      </c>
      <c r="I38" s="64">
        <f>H40-H38</f>
        <v>0.09767361111111111</v>
      </c>
      <c r="J38" s="87">
        <f>I38/"01:00:00"</f>
        <v>2.3441666666666667</v>
      </c>
      <c r="K38" s="65">
        <f>H40+TIME(0,30,0)</f>
        <v>0.36850694444444443</v>
      </c>
      <c r="L38" s="66">
        <f>K40-K38</f>
        <v>0.09555555555555556</v>
      </c>
      <c r="M38" s="87">
        <f>L38/"01:00:00"</f>
        <v>2.2933333333333334</v>
      </c>
      <c r="N38" s="67">
        <f>K40+TIME(0,30,0)</f>
        <v>0.4848958333333333</v>
      </c>
      <c r="O38" s="66">
        <f>N40-N38</f>
        <v>0.11619212962962966</v>
      </c>
      <c r="P38" s="87">
        <f>O38/"01:00:00"</f>
        <v>2.788611111111112</v>
      </c>
      <c r="Q38" s="87" t="e">
        <f>#REF!/"01:00:00"</f>
        <v>#REF!</v>
      </c>
      <c r="R38" s="67">
        <f>N40+TIME(0,40,0)</f>
        <v>0.6288657407407408</v>
      </c>
      <c r="S38" s="66">
        <f>R39-R38</f>
        <v>0.0888888888888889</v>
      </c>
      <c r="T38" s="87">
        <f>S38/"01:00:00"</f>
        <v>2.1333333333333337</v>
      </c>
      <c r="U38" s="87" t="e">
        <f>#REF!/"01:00:00"</f>
        <v>#REF!</v>
      </c>
      <c r="V38" s="87" t="e">
        <f>#REF!/"01:00:00"</f>
        <v>#REF!</v>
      </c>
      <c r="W38" s="80">
        <f>I38+L38+O38+S38</f>
        <v>0.39831018518518524</v>
      </c>
      <c r="X38" s="84">
        <f>80/Y38</f>
        <v>8.368687162201427</v>
      </c>
      <c r="Y38" s="87">
        <f>W38/"01:00:00"</f>
        <v>9.559444444444447</v>
      </c>
      <c r="Z38" s="112">
        <v>8</v>
      </c>
    </row>
    <row r="39" spans="1:26" s="57" customFormat="1" ht="13.5">
      <c r="A39" s="128"/>
      <c r="B39" s="104"/>
      <c r="C39" s="110" t="s">
        <v>122</v>
      </c>
      <c r="D39" s="111"/>
      <c r="E39" s="110" t="s">
        <v>27</v>
      </c>
      <c r="F39" s="111"/>
      <c r="G39" s="109"/>
      <c r="H39" s="68">
        <v>0.3371296296296296</v>
      </c>
      <c r="I39" s="69">
        <f>20/J38</f>
        <v>8.531816565943831</v>
      </c>
      <c r="J39" s="88"/>
      <c r="K39" s="68">
        <v>0.45686342592592594</v>
      </c>
      <c r="L39" s="69">
        <f>20/M38</f>
        <v>8.720930232558139</v>
      </c>
      <c r="M39" s="88"/>
      <c r="N39" s="70">
        <v>0.5899189814814815</v>
      </c>
      <c r="O39" s="69">
        <f>20/P38</f>
        <v>7.172029086562405</v>
      </c>
      <c r="P39" s="88"/>
      <c r="Q39" s="88"/>
      <c r="R39" s="70">
        <v>0.7177546296296297</v>
      </c>
      <c r="S39" s="69">
        <f>20/T38</f>
        <v>9.374999999999998</v>
      </c>
      <c r="T39" s="88"/>
      <c r="U39" s="88"/>
      <c r="V39" s="88"/>
      <c r="W39" s="81"/>
      <c r="X39" s="85"/>
      <c r="Y39" s="88"/>
      <c r="Z39" s="113"/>
    </row>
    <row r="40" spans="1:26" s="57" customFormat="1" ht="13.5">
      <c r="A40" s="128"/>
      <c r="B40" s="104"/>
      <c r="C40" s="110"/>
      <c r="D40" s="111"/>
      <c r="E40" s="110" t="s">
        <v>123</v>
      </c>
      <c r="F40" s="111"/>
      <c r="G40" s="109" t="s">
        <v>31</v>
      </c>
      <c r="H40" s="71">
        <v>0.3476736111111111</v>
      </c>
      <c r="I40" s="82" t="s">
        <v>200</v>
      </c>
      <c r="J40" s="88"/>
      <c r="K40" s="71">
        <v>0.4640625</v>
      </c>
      <c r="L40" s="82" t="s">
        <v>200</v>
      </c>
      <c r="M40" s="88"/>
      <c r="N40" s="72">
        <v>0.601087962962963</v>
      </c>
      <c r="O40" s="82" t="s">
        <v>207</v>
      </c>
      <c r="P40" s="88"/>
      <c r="Q40" s="88"/>
      <c r="R40" s="72">
        <v>0.7313773148148148</v>
      </c>
      <c r="S40" s="82" t="s">
        <v>210</v>
      </c>
      <c r="T40" s="88"/>
      <c r="U40" s="88"/>
      <c r="V40" s="88"/>
      <c r="W40" s="81"/>
      <c r="X40" s="85"/>
      <c r="Y40" s="88"/>
      <c r="Z40" s="113"/>
    </row>
    <row r="41" spans="1:26" s="57" customFormat="1" ht="14.25" thickBot="1">
      <c r="A41" s="128"/>
      <c r="B41" s="105"/>
      <c r="C41" s="116" t="s">
        <v>124</v>
      </c>
      <c r="D41" s="117"/>
      <c r="E41" s="34" t="s">
        <v>32</v>
      </c>
      <c r="F41" s="35">
        <v>2002</v>
      </c>
      <c r="G41" s="115"/>
      <c r="H41" s="73">
        <f>H40-H39</f>
        <v>0.010543981481481501</v>
      </c>
      <c r="I41" s="83"/>
      <c r="J41" s="89"/>
      <c r="K41" s="73">
        <f>K40-K39</f>
        <v>0.007199074074074052</v>
      </c>
      <c r="L41" s="83"/>
      <c r="M41" s="89"/>
      <c r="N41" s="73">
        <f>N40-N39</f>
        <v>0.011168981481481488</v>
      </c>
      <c r="O41" s="83"/>
      <c r="P41" s="89"/>
      <c r="Q41" s="89"/>
      <c r="R41" s="73">
        <f>R40-R39</f>
        <v>0.013622685185185168</v>
      </c>
      <c r="S41" s="83"/>
      <c r="T41" s="89"/>
      <c r="U41" s="89"/>
      <c r="V41" s="89"/>
      <c r="W41" s="93"/>
      <c r="X41" s="86"/>
      <c r="Y41" s="89"/>
      <c r="Z41" s="114"/>
    </row>
    <row r="42" spans="1:28" s="57" customFormat="1" ht="13.5">
      <c r="A42" s="128"/>
      <c r="B42" s="103">
        <v>10</v>
      </c>
      <c r="C42" s="162">
        <v>12088</v>
      </c>
      <c r="D42" s="163"/>
      <c r="E42" s="162">
        <v>55338</v>
      </c>
      <c r="F42" s="163"/>
      <c r="G42" s="169" t="s">
        <v>125</v>
      </c>
      <c r="H42" s="63">
        <v>0.25</v>
      </c>
      <c r="I42" s="64">
        <f>H44-H42</f>
        <v>0.09324074074074074</v>
      </c>
      <c r="J42" s="87">
        <f>I42/"01:00:00"</f>
        <v>2.2377777777777776</v>
      </c>
      <c r="K42" s="65">
        <f>H44+TIME(0,30,0)</f>
        <v>0.36407407407407405</v>
      </c>
      <c r="L42" s="66">
        <f>K44-K42</f>
        <v>0.11068287037037039</v>
      </c>
      <c r="M42" s="87">
        <f>L42/"01:00:00"</f>
        <v>2.6563888888888894</v>
      </c>
      <c r="N42" s="67">
        <f>K44+TIME(0,30,0)</f>
        <v>0.49559027777777775</v>
      </c>
      <c r="O42" s="66">
        <f>N44-N42</f>
        <v>0.10630787037037037</v>
      </c>
      <c r="P42" s="87">
        <f>O42/"01:00:00"</f>
        <v>2.551388888888889</v>
      </c>
      <c r="Q42" s="87" t="e">
        <f>#REF!/"01:00:00"</f>
        <v>#REF!</v>
      </c>
      <c r="R42" s="67">
        <f>N44+TIME(0,40,0)</f>
        <v>0.6296759259259259</v>
      </c>
      <c r="S42" s="66">
        <f>R43-R42</f>
        <v>0.08993055555555562</v>
      </c>
      <c r="T42" s="87">
        <f>S42/"01:00:00"</f>
        <v>2.158333333333335</v>
      </c>
      <c r="U42" s="87" t="e">
        <f>#REF!/"01:00:00"</f>
        <v>#REF!</v>
      </c>
      <c r="V42" s="87" t="e">
        <f>#REF!/"01:00:00"</f>
        <v>#REF!</v>
      </c>
      <c r="W42" s="80">
        <f>I42+L42+O42+S42</f>
        <v>0.4001620370370371</v>
      </c>
      <c r="X42" s="84">
        <f>80/Y42</f>
        <v>8.329958928674724</v>
      </c>
      <c r="Y42" s="87">
        <f>W42/"01:00:00"</f>
        <v>9.603888888888891</v>
      </c>
      <c r="Z42" s="112">
        <v>9</v>
      </c>
      <c r="AB42" s="43"/>
    </row>
    <row r="43" spans="1:28" s="57" customFormat="1" ht="13.5">
      <c r="A43" s="128"/>
      <c r="B43" s="104"/>
      <c r="C43" s="110" t="s">
        <v>126</v>
      </c>
      <c r="D43" s="111"/>
      <c r="E43" s="110" t="s">
        <v>127</v>
      </c>
      <c r="F43" s="111"/>
      <c r="G43" s="170"/>
      <c r="H43" s="68">
        <v>0.3353009259259259</v>
      </c>
      <c r="I43" s="69">
        <f>20/J42</f>
        <v>8.937437934458789</v>
      </c>
      <c r="J43" s="88"/>
      <c r="K43" s="68">
        <v>0.4657060185185185</v>
      </c>
      <c r="L43" s="69">
        <f>20/M42</f>
        <v>7.529018090557355</v>
      </c>
      <c r="M43" s="88"/>
      <c r="N43" s="70">
        <v>0.593125</v>
      </c>
      <c r="O43" s="69">
        <f>20/P42</f>
        <v>7.83886771910724</v>
      </c>
      <c r="P43" s="88"/>
      <c r="Q43" s="88"/>
      <c r="R43" s="70">
        <v>0.7196064814814815</v>
      </c>
      <c r="S43" s="69">
        <f>20/T42</f>
        <v>9.266409266409259</v>
      </c>
      <c r="T43" s="88"/>
      <c r="U43" s="88"/>
      <c r="V43" s="88"/>
      <c r="W43" s="81"/>
      <c r="X43" s="85"/>
      <c r="Y43" s="88"/>
      <c r="Z43" s="113"/>
      <c r="AB43" s="43"/>
    </row>
    <row r="44" spans="1:28" s="57" customFormat="1" ht="13.5">
      <c r="A44" s="128"/>
      <c r="B44" s="104"/>
      <c r="C44" s="110"/>
      <c r="D44" s="111"/>
      <c r="E44" s="110" t="s">
        <v>128</v>
      </c>
      <c r="F44" s="111"/>
      <c r="G44" s="170" t="s">
        <v>129</v>
      </c>
      <c r="H44" s="71">
        <v>0.34324074074074074</v>
      </c>
      <c r="I44" s="82" t="s">
        <v>197</v>
      </c>
      <c r="J44" s="88"/>
      <c r="K44" s="71">
        <v>0.47475694444444444</v>
      </c>
      <c r="L44" s="82" t="s">
        <v>197</v>
      </c>
      <c r="M44" s="88"/>
      <c r="N44" s="72">
        <v>0.6018981481481481</v>
      </c>
      <c r="O44" s="82" t="s">
        <v>208</v>
      </c>
      <c r="P44" s="88"/>
      <c r="Q44" s="88"/>
      <c r="R44" s="72">
        <v>0.7325810185185185</v>
      </c>
      <c r="S44" s="82" t="s">
        <v>209</v>
      </c>
      <c r="T44" s="88"/>
      <c r="U44" s="88"/>
      <c r="V44" s="88"/>
      <c r="W44" s="81"/>
      <c r="X44" s="85"/>
      <c r="Y44" s="88"/>
      <c r="Z44" s="113"/>
      <c r="AB44" s="43"/>
    </row>
    <row r="45" spans="1:28" s="57" customFormat="1" ht="14.25" thickBot="1">
      <c r="A45" s="128"/>
      <c r="B45" s="105"/>
      <c r="C45" s="116" t="s">
        <v>130</v>
      </c>
      <c r="D45" s="117"/>
      <c r="E45" s="77" t="s">
        <v>95</v>
      </c>
      <c r="F45" s="78">
        <v>2003</v>
      </c>
      <c r="G45" s="171"/>
      <c r="H45" s="73">
        <f>H44-H43</f>
        <v>0.007939814814814816</v>
      </c>
      <c r="I45" s="83"/>
      <c r="J45" s="89"/>
      <c r="K45" s="73">
        <f>K44-K43</f>
        <v>0.009050925925925934</v>
      </c>
      <c r="L45" s="83"/>
      <c r="M45" s="89"/>
      <c r="N45" s="73">
        <f>N44-N43</f>
        <v>0.008773148148148113</v>
      </c>
      <c r="O45" s="83"/>
      <c r="P45" s="89"/>
      <c r="Q45" s="89"/>
      <c r="R45" s="73">
        <f>R44-R43</f>
        <v>0.012974537037036993</v>
      </c>
      <c r="S45" s="83"/>
      <c r="T45" s="89"/>
      <c r="U45" s="89"/>
      <c r="V45" s="89"/>
      <c r="W45" s="93"/>
      <c r="X45" s="86"/>
      <c r="Y45" s="89"/>
      <c r="Z45" s="114"/>
      <c r="AB45" s="43"/>
    </row>
    <row r="46" spans="1:28" s="57" customFormat="1" ht="13.5" customHeight="1">
      <c r="A46" s="128"/>
      <c r="B46" s="103">
        <v>7</v>
      </c>
      <c r="C46" s="162">
        <v>27452</v>
      </c>
      <c r="D46" s="163"/>
      <c r="E46" s="162">
        <v>55148</v>
      </c>
      <c r="F46" s="163"/>
      <c r="G46" s="108" t="s">
        <v>109</v>
      </c>
      <c r="H46" s="63">
        <v>0.25</v>
      </c>
      <c r="I46" s="64">
        <f>H48-H46</f>
        <v>0.10348379629629628</v>
      </c>
      <c r="J46" s="87">
        <f>I46/"01:00:00"</f>
        <v>2.4836111111111108</v>
      </c>
      <c r="K46" s="65">
        <f>H48+TIME(0,30,0)</f>
        <v>0.3743171296296296</v>
      </c>
      <c r="L46" s="66">
        <f>K48-K46</f>
        <v>-0.3743171296296296</v>
      </c>
      <c r="M46" s="87">
        <f>L46/"01:00:00"</f>
        <v>-8.983611111111111</v>
      </c>
      <c r="N46" s="67">
        <f>K48+TIME(0,30,0)</f>
        <v>0.020833333333333332</v>
      </c>
      <c r="O46" s="66">
        <f>N48-N46</f>
        <v>-0.020833333333333332</v>
      </c>
      <c r="P46" s="87">
        <f>O46/"01:00:00"</f>
        <v>-0.5</v>
      </c>
      <c r="Q46" s="87" t="e">
        <f>#REF!/"01:00:00"</f>
        <v>#REF!</v>
      </c>
      <c r="R46" s="67">
        <f>N48+TIME(0,40,0)</f>
        <v>0.027777777777777776</v>
      </c>
      <c r="S46" s="66">
        <f>R47-R46</f>
        <v>-0.027777777777777776</v>
      </c>
      <c r="T46" s="87">
        <f>S46/"01:00:00"</f>
        <v>-0.6666666666666666</v>
      </c>
      <c r="U46" s="87" t="e">
        <f>#REF!/"01:00:00"</f>
        <v>#REF!</v>
      </c>
      <c r="V46" s="87" t="e">
        <f>#REF!/"01:00:00"</f>
        <v>#REF!</v>
      </c>
      <c r="W46" s="80">
        <f>I46+L46+O46+S46</f>
        <v>-0.3194444444444444</v>
      </c>
      <c r="X46" s="84">
        <f>80/Y46</f>
        <v>-10.434782608695652</v>
      </c>
      <c r="Y46" s="87">
        <f>W46/"01:00:00"</f>
        <v>-7.666666666666666</v>
      </c>
      <c r="Z46" s="112" t="s">
        <v>195</v>
      </c>
      <c r="AB46" s="43"/>
    </row>
    <row r="47" spans="1:28" s="57" customFormat="1" ht="13.5">
      <c r="A47" s="128"/>
      <c r="B47" s="104"/>
      <c r="C47" s="110" t="s">
        <v>110</v>
      </c>
      <c r="D47" s="111"/>
      <c r="E47" s="110" t="s">
        <v>111</v>
      </c>
      <c r="F47" s="111"/>
      <c r="G47" s="109"/>
      <c r="H47" s="68">
        <v>0.34673611111111113</v>
      </c>
      <c r="I47" s="69">
        <f>20/J46</f>
        <v>8.052790515602283</v>
      </c>
      <c r="J47" s="88"/>
      <c r="K47" s="68"/>
      <c r="L47" s="69">
        <f>20/M46</f>
        <v>-2.2262762437772485</v>
      </c>
      <c r="M47" s="88"/>
      <c r="N47" s="70"/>
      <c r="O47" s="69">
        <f>20/P46</f>
        <v>-40</v>
      </c>
      <c r="P47" s="88"/>
      <c r="Q47" s="88"/>
      <c r="R47" s="70"/>
      <c r="S47" s="69">
        <f>20/T46</f>
        <v>-30</v>
      </c>
      <c r="T47" s="88"/>
      <c r="U47" s="88"/>
      <c r="V47" s="88"/>
      <c r="W47" s="81"/>
      <c r="X47" s="85"/>
      <c r="Y47" s="88"/>
      <c r="Z47" s="113"/>
      <c r="AB47" s="43"/>
    </row>
    <row r="48" spans="1:28" s="57" customFormat="1" ht="13.5">
      <c r="A48" s="128"/>
      <c r="B48" s="104"/>
      <c r="C48" s="110"/>
      <c r="D48" s="111"/>
      <c r="E48" s="110" t="s">
        <v>112</v>
      </c>
      <c r="F48" s="111"/>
      <c r="G48" s="109" t="s">
        <v>106</v>
      </c>
      <c r="H48" s="71">
        <v>0.3534837962962963</v>
      </c>
      <c r="I48" s="82" t="s">
        <v>196</v>
      </c>
      <c r="J48" s="88"/>
      <c r="K48" s="71"/>
      <c r="L48" s="82"/>
      <c r="M48" s="88"/>
      <c r="N48" s="72"/>
      <c r="O48" s="82"/>
      <c r="P48" s="88"/>
      <c r="Q48" s="88"/>
      <c r="R48" s="72"/>
      <c r="S48" s="82"/>
      <c r="T48" s="88"/>
      <c r="U48" s="88"/>
      <c r="V48" s="88"/>
      <c r="W48" s="81"/>
      <c r="X48" s="85"/>
      <c r="Y48" s="88"/>
      <c r="Z48" s="113"/>
      <c r="AB48" s="43"/>
    </row>
    <row r="49" spans="1:28" s="57" customFormat="1" ht="14.25" thickBot="1">
      <c r="A49" s="252"/>
      <c r="B49" s="105"/>
      <c r="C49" s="116" t="s">
        <v>113</v>
      </c>
      <c r="D49" s="117"/>
      <c r="E49" s="34" t="s">
        <v>114</v>
      </c>
      <c r="F49" s="35">
        <v>2007</v>
      </c>
      <c r="G49" s="115"/>
      <c r="H49" s="73">
        <f>H48-H47</f>
        <v>0.006747685185185148</v>
      </c>
      <c r="I49" s="83"/>
      <c r="J49" s="89"/>
      <c r="K49" s="73">
        <f>K48-K47</f>
        <v>0</v>
      </c>
      <c r="L49" s="83"/>
      <c r="M49" s="89"/>
      <c r="N49" s="73">
        <f>N48-N47</f>
        <v>0</v>
      </c>
      <c r="O49" s="83"/>
      <c r="P49" s="89"/>
      <c r="Q49" s="89"/>
      <c r="R49" s="73">
        <f>R48-R47</f>
        <v>0</v>
      </c>
      <c r="S49" s="83"/>
      <c r="T49" s="89"/>
      <c r="U49" s="89"/>
      <c r="V49" s="89"/>
      <c r="W49" s="93"/>
      <c r="X49" s="86"/>
      <c r="Y49" s="89"/>
      <c r="Z49" s="114"/>
      <c r="AB49" s="43"/>
    </row>
    <row r="50" spans="1:26" ht="13.5">
      <c r="A50" s="94" t="s">
        <v>34</v>
      </c>
      <c r="B50" s="95"/>
      <c r="C50" s="95"/>
      <c r="D50" s="95"/>
      <c r="E50" s="95"/>
      <c r="F50" s="95"/>
      <c r="G50" s="96"/>
      <c r="H50" s="63">
        <v>0.25</v>
      </c>
      <c r="I50" s="64">
        <f>H52-H50</f>
        <v>0.10416666666666669</v>
      </c>
      <c r="J50" s="87">
        <f>I50/"01:00:00"</f>
        <v>2.5000000000000004</v>
      </c>
      <c r="K50" s="65">
        <f>H52+TIME(0,30,0)</f>
        <v>0.375</v>
      </c>
      <c r="L50" s="66">
        <f>K52-K50</f>
        <v>0.10416666666666669</v>
      </c>
      <c r="M50" s="87">
        <f>L50/"01:00:00"</f>
        <v>2.5000000000000004</v>
      </c>
      <c r="N50" s="67">
        <f>K52+TIME(0,30,0)</f>
        <v>0.5</v>
      </c>
      <c r="O50" s="66">
        <f>N52-N50</f>
        <v>0.10416666666666663</v>
      </c>
      <c r="P50" s="87">
        <f>O50/"01:00:00"</f>
        <v>2.499999999999999</v>
      </c>
      <c r="Q50" s="87" t="e">
        <f>#REF!/"01:00:00"</f>
        <v>#REF!</v>
      </c>
      <c r="R50" s="67">
        <f>N52+TIME(0,40,0)</f>
        <v>0.6319444444444444</v>
      </c>
      <c r="S50" s="66">
        <f>R51-R50</f>
        <v>0.10416666666666674</v>
      </c>
      <c r="T50" s="87">
        <f>S50/"01:00:00"</f>
        <v>2.5000000000000018</v>
      </c>
      <c r="U50" s="87" t="e">
        <f>#REF!/"01:00:00"</f>
        <v>#REF!</v>
      </c>
      <c r="V50" s="87" t="e">
        <f>#REF!/"01:00:00"</f>
        <v>#REF!</v>
      </c>
      <c r="W50" s="80">
        <f>I50+L50+O50+S50</f>
        <v>0.41666666666666674</v>
      </c>
      <c r="X50" s="84">
        <f>80/Y50</f>
        <v>7.999999999999998</v>
      </c>
      <c r="Y50" s="87">
        <f>W50/"01:00:00"</f>
        <v>10.000000000000002</v>
      </c>
      <c r="Z50" s="90" t="s">
        <v>78</v>
      </c>
    </row>
    <row r="51" spans="1:26" ht="13.5">
      <c r="A51" s="97"/>
      <c r="B51" s="98"/>
      <c r="C51" s="98"/>
      <c r="D51" s="98"/>
      <c r="E51" s="98"/>
      <c r="F51" s="98"/>
      <c r="G51" s="99"/>
      <c r="H51" s="68">
        <v>0.34722222222222227</v>
      </c>
      <c r="I51" s="69">
        <f>20/J50</f>
        <v>7.999999999999998</v>
      </c>
      <c r="J51" s="88"/>
      <c r="K51" s="68">
        <v>0.47222222222222227</v>
      </c>
      <c r="L51" s="69">
        <f>20/M50</f>
        <v>7.999999999999998</v>
      </c>
      <c r="M51" s="88"/>
      <c r="N51" s="70">
        <v>0.5972222222222222</v>
      </c>
      <c r="O51" s="69">
        <f>20/P50</f>
        <v>8.000000000000004</v>
      </c>
      <c r="P51" s="88"/>
      <c r="Q51" s="88"/>
      <c r="R51" s="41">
        <v>0.7361111111111112</v>
      </c>
      <c r="S51" s="69">
        <f>20/T50</f>
        <v>7.999999999999995</v>
      </c>
      <c r="T51" s="88"/>
      <c r="U51" s="88"/>
      <c r="V51" s="88"/>
      <c r="W51" s="81"/>
      <c r="X51" s="85"/>
      <c r="Y51" s="88"/>
      <c r="Z51" s="91"/>
    </row>
    <row r="52" spans="1:26" ht="13.5">
      <c r="A52" s="97"/>
      <c r="B52" s="98"/>
      <c r="C52" s="98"/>
      <c r="D52" s="98"/>
      <c r="E52" s="98"/>
      <c r="F52" s="98"/>
      <c r="G52" s="99"/>
      <c r="H52" s="71">
        <v>0.3541666666666667</v>
      </c>
      <c r="I52" s="82"/>
      <c r="J52" s="88"/>
      <c r="K52" s="71">
        <v>0.4791666666666667</v>
      </c>
      <c r="L52" s="82"/>
      <c r="M52" s="88"/>
      <c r="N52" s="72">
        <v>0.6041666666666666</v>
      </c>
      <c r="O52" s="82"/>
      <c r="P52" s="88"/>
      <c r="Q52" s="88"/>
      <c r="R52" s="72">
        <v>0.7569444444444445</v>
      </c>
      <c r="S52" s="82"/>
      <c r="T52" s="88"/>
      <c r="U52" s="88"/>
      <c r="V52" s="88"/>
      <c r="W52" s="81"/>
      <c r="X52" s="85"/>
      <c r="Y52" s="88"/>
      <c r="Z52" s="91"/>
    </row>
    <row r="53" spans="1:26" ht="14.25" thickBot="1">
      <c r="A53" s="100"/>
      <c r="B53" s="101"/>
      <c r="C53" s="101"/>
      <c r="D53" s="101"/>
      <c r="E53" s="101"/>
      <c r="F53" s="101"/>
      <c r="G53" s="102"/>
      <c r="H53" s="73">
        <f>H52-H51</f>
        <v>0.00694444444444442</v>
      </c>
      <c r="I53" s="83"/>
      <c r="J53" s="89"/>
      <c r="K53" s="73">
        <f>K52-K51</f>
        <v>0.00694444444444442</v>
      </c>
      <c r="L53" s="83"/>
      <c r="M53" s="89"/>
      <c r="N53" s="73">
        <f>N52-N51</f>
        <v>0.00694444444444442</v>
      </c>
      <c r="O53" s="83"/>
      <c r="P53" s="89"/>
      <c r="Q53" s="89"/>
      <c r="R53" s="73">
        <f>R52-R51</f>
        <v>0.02083333333333337</v>
      </c>
      <c r="S53" s="83"/>
      <c r="T53" s="89"/>
      <c r="U53" s="89"/>
      <c r="V53" s="89"/>
      <c r="W53" s="93"/>
      <c r="X53" s="86"/>
      <c r="Y53" s="89"/>
      <c r="Z53" s="92"/>
    </row>
  </sheetData>
  <sheetProtection/>
  <mergeCells count="288">
    <mergeCell ref="A10:A49"/>
    <mergeCell ref="C37:D37"/>
    <mergeCell ref="X34:X37"/>
    <mergeCell ref="Y34:Y37"/>
    <mergeCell ref="Z34:Z37"/>
    <mergeCell ref="C35:D36"/>
    <mergeCell ref="E35:F35"/>
    <mergeCell ref="E36:F36"/>
    <mergeCell ref="G36:G37"/>
    <mergeCell ref="I36:I37"/>
    <mergeCell ref="L36:L37"/>
    <mergeCell ref="W34:W37"/>
    <mergeCell ref="E34:F34"/>
    <mergeCell ref="G34:G35"/>
    <mergeCell ref="J34:J37"/>
    <mergeCell ref="M34:M37"/>
    <mergeCell ref="O36:O37"/>
    <mergeCell ref="T34:T37"/>
    <mergeCell ref="U34:U37"/>
    <mergeCell ref="V34:V37"/>
    <mergeCell ref="G26:G27"/>
    <mergeCell ref="C27:D28"/>
    <mergeCell ref="E27:F27"/>
    <mergeCell ref="E28:F28"/>
    <mergeCell ref="G28:G29"/>
    <mergeCell ref="C29:D29"/>
    <mergeCell ref="B46:B49"/>
    <mergeCell ref="C46:D46"/>
    <mergeCell ref="E46:F46"/>
    <mergeCell ref="G46:G47"/>
    <mergeCell ref="C47:D48"/>
    <mergeCell ref="E47:F47"/>
    <mergeCell ref="E48:F48"/>
    <mergeCell ref="G48:G49"/>
    <mergeCell ref="C49:D49"/>
    <mergeCell ref="B38:B41"/>
    <mergeCell ref="C38:D38"/>
    <mergeCell ref="E38:F38"/>
    <mergeCell ref="G38:G39"/>
    <mergeCell ref="C39:D40"/>
    <mergeCell ref="E39:F39"/>
    <mergeCell ref="E40:F40"/>
    <mergeCell ref="G40:G41"/>
    <mergeCell ref="C41:D41"/>
    <mergeCell ref="I28:I29"/>
    <mergeCell ref="L28:L29"/>
    <mergeCell ref="O28:O29"/>
    <mergeCell ref="S28:S29"/>
    <mergeCell ref="J26:J29"/>
    <mergeCell ref="M26:M29"/>
    <mergeCell ref="P26:P29"/>
    <mergeCell ref="Q46:Q49"/>
    <mergeCell ref="P30:P33"/>
    <mergeCell ref="P46:P49"/>
    <mergeCell ref="S32:S33"/>
    <mergeCell ref="P34:P37"/>
    <mergeCell ref="Q34:Q37"/>
    <mergeCell ref="S36:S37"/>
    <mergeCell ref="Q18:Q21"/>
    <mergeCell ref="P18:P21"/>
    <mergeCell ref="W18:W21"/>
    <mergeCell ref="S20:S21"/>
    <mergeCell ref="Z46:Z49"/>
    <mergeCell ref="I48:I49"/>
    <mergeCell ref="L48:L49"/>
    <mergeCell ref="O48:O49"/>
    <mergeCell ref="S48:S49"/>
    <mergeCell ref="T46:T49"/>
    <mergeCell ref="U46:U49"/>
    <mergeCell ref="V46:V49"/>
    <mergeCell ref="W46:W49"/>
    <mergeCell ref="M46:M49"/>
    <mergeCell ref="L40:L41"/>
    <mergeCell ref="O40:O41"/>
    <mergeCell ref="S40:S41"/>
    <mergeCell ref="J38:J41"/>
    <mergeCell ref="M38:M41"/>
    <mergeCell ref="Q38:Q41"/>
    <mergeCell ref="Y46:Y49"/>
    <mergeCell ref="X38:X41"/>
    <mergeCell ref="S24:S25"/>
    <mergeCell ref="P38:P41"/>
    <mergeCell ref="Y38:Y41"/>
    <mergeCell ref="W22:W25"/>
    <mergeCell ref="X22:X25"/>
    <mergeCell ref="Y22:Y25"/>
    <mergeCell ref="X46:X49"/>
    <mergeCell ref="U30:U33"/>
    <mergeCell ref="Z38:Z41"/>
    <mergeCell ref="T38:T41"/>
    <mergeCell ref="U38:U41"/>
    <mergeCell ref="V38:V41"/>
    <mergeCell ref="W38:W41"/>
    <mergeCell ref="Z26:Z29"/>
    <mergeCell ref="T26:T29"/>
    <mergeCell ref="U26:U29"/>
    <mergeCell ref="V26:V29"/>
    <mergeCell ref="Y26:Y29"/>
    <mergeCell ref="Y42:Y45"/>
    <mergeCell ref="C45:D45"/>
    <mergeCell ref="J42:J45"/>
    <mergeCell ref="M42:M45"/>
    <mergeCell ref="P42:P45"/>
    <mergeCell ref="G44:G45"/>
    <mergeCell ref="I44:I45"/>
    <mergeCell ref="L44:L45"/>
    <mergeCell ref="E43:F43"/>
    <mergeCell ref="E44:F44"/>
    <mergeCell ref="B42:B45"/>
    <mergeCell ref="Z42:Z45"/>
    <mergeCell ref="Q42:Q45"/>
    <mergeCell ref="T42:T45"/>
    <mergeCell ref="U42:U45"/>
    <mergeCell ref="V42:V45"/>
    <mergeCell ref="S44:S45"/>
    <mergeCell ref="W42:W45"/>
    <mergeCell ref="O44:O45"/>
    <mergeCell ref="X42:X45"/>
    <mergeCell ref="C42:D42"/>
    <mergeCell ref="E42:F42"/>
    <mergeCell ref="O20:O21"/>
    <mergeCell ref="L24:L25"/>
    <mergeCell ref="J22:J25"/>
    <mergeCell ref="G42:G43"/>
    <mergeCell ref="C43:D44"/>
    <mergeCell ref="G20:G21"/>
    <mergeCell ref="M22:M25"/>
    <mergeCell ref="I40:I41"/>
    <mergeCell ref="O24:O25"/>
    <mergeCell ref="T22:T25"/>
    <mergeCell ref="U22:U25"/>
    <mergeCell ref="V22:V25"/>
    <mergeCell ref="I20:I21"/>
    <mergeCell ref="J18:J21"/>
    <mergeCell ref="M18:M21"/>
    <mergeCell ref="L20:L21"/>
    <mergeCell ref="Z18:Z21"/>
    <mergeCell ref="T18:T21"/>
    <mergeCell ref="U18:U21"/>
    <mergeCell ref="V18:V21"/>
    <mergeCell ref="Y18:Y21"/>
    <mergeCell ref="Y14:Y17"/>
    <mergeCell ref="V10:V13"/>
    <mergeCell ref="Y10:Y13"/>
    <mergeCell ref="T14:T17"/>
    <mergeCell ref="U14:U17"/>
    <mergeCell ref="V14:V17"/>
    <mergeCell ref="C19:D20"/>
    <mergeCell ref="E19:F19"/>
    <mergeCell ref="E20:F20"/>
    <mergeCell ref="B26:B29"/>
    <mergeCell ref="C21:D21"/>
    <mergeCell ref="C26:D26"/>
    <mergeCell ref="E26:F26"/>
    <mergeCell ref="E18:F18"/>
    <mergeCell ref="B14:B17"/>
    <mergeCell ref="C14:D14"/>
    <mergeCell ref="E14:F14"/>
    <mergeCell ref="Z14:Z17"/>
    <mergeCell ref="C15:D16"/>
    <mergeCell ref="E15:F15"/>
    <mergeCell ref="E16:F16"/>
    <mergeCell ref="G16:G17"/>
    <mergeCell ref="I16:I17"/>
    <mergeCell ref="L16:L17"/>
    <mergeCell ref="O16:O17"/>
    <mergeCell ref="C17:D17"/>
    <mergeCell ref="Q14:Q17"/>
    <mergeCell ref="S16:S17"/>
    <mergeCell ref="Q26:Q29"/>
    <mergeCell ref="B34:B37"/>
    <mergeCell ref="C34:D34"/>
    <mergeCell ref="M30:M33"/>
    <mergeCell ref="J14:J17"/>
    <mergeCell ref="M14:M17"/>
    <mergeCell ref="P14:P17"/>
    <mergeCell ref="B18:B21"/>
    <mergeCell ref="C18:D18"/>
    <mergeCell ref="Y30:Y33"/>
    <mergeCell ref="Z30:Z33"/>
    <mergeCell ref="C31:D32"/>
    <mergeCell ref="E32:F32"/>
    <mergeCell ref="G32:G33"/>
    <mergeCell ref="I32:I33"/>
    <mergeCell ref="L32:L33"/>
    <mergeCell ref="O32:O33"/>
    <mergeCell ref="V30:V33"/>
    <mergeCell ref="Q30:Q33"/>
    <mergeCell ref="S8:S9"/>
    <mergeCell ref="N5:O5"/>
    <mergeCell ref="B30:B33"/>
    <mergeCell ref="C30:D30"/>
    <mergeCell ref="G30:G31"/>
    <mergeCell ref="K5:L5"/>
    <mergeCell ref="C9:D9"/>
    <mergeCell ref="E9:F9"/>
    <mergeCell ref="E30:F30"/>
    <mergeCell ref="E31:F31"/>
    <mergeCell ref="X3:Z3"/>
    <mergeCell ref="A4:A9"/>
    <mergeCell ref="B4:B9"/>
    <mergeCell ref="G4:G8"/>
    <mergeCell ref="R4:S4"/>
    <mergeCell ref="W4:W7"/>
    <mergeCell ref="X4:X7"/>
    <mergeCell ref="Z4:Z9"/>
    <mergeCell ref="H5:I5"/>
    <mergeCell ref="W8:W9"/>
    <mergeCell ref="G18:G19"/>
    <mergeCell ref="X8:X9"/>
    <mergeCell ref="W30:W33"/>
    <mergeCell ref="X30:X33"/>
    <mergeCell ref="W14:W17"/>
    <mergeCell ref="X14:X17"/>
    <mergeCell ref="X18:X21"/>
    <mergeCell ref="W26:W29"/>
    <mergeCell ref="X26:X29"/>
    <mergeCell ref="X10:X13"/>
    <mergeCell ref="E4:F4"/>
    <mergeCell ref="H4:I4"/>
    <mergeCell ref="C5:D8"/>
    <mergeCell ref="E5:F8"/>
    <mergeCell ref="I8:I9"/>
    <mergeCell ref="T10:T13"/>
    <mergeCell ref="F2:G2"/>
    <mergeCell ref="A1:E2"/>
    <mergeCell ref="K4:L4"/>
    <mergeCell ref="H2:P2"/>
    <mergeCell ref="N4:O4"/>
    <mergeCell ref="C25:D25"/>
    <mergeCell ref="I24:I25"/>
    <mergeCell ref="J46:J49"/>
    <mergeCell ref="G24:G25"/>
    <mergeCell ref="T30:T33"/>
    <mergeCell ref="A3:P3"/>
    <mergeCell ref="G14:G15"/>
    <mergeCell ref="J30:J33"/>
    <mergeCell ref="C33:D33"/>
    <mergeCell ref="R5:S5"/>
    <mergeCell ref="L8:L9"/>
    <mergeCell ref="O8:O9"/>
    <mergeCell ref="C4:D4"/>
    <mergeCell ref="Z22:Z25"/>
    <mergeCell ref="B10:B13"/>
    <mergeCell ref="C10:D10"/>
    <mergeCell ref="E10:F10"/>
    <mergeCell ref="G10:G11"/>
    <mergeCell ref="W10:W13"/>
    <mergeCell ref="J10:J13"/>
    <mergeCell ref="M10:M13"/>
    <mergeCell ref="P10:P13"/>
    <mergeCell ref="U10:U13"/>
    <mergeCell ref="Z10:Z13"/>
    <mergeCell ref="C11:D12"/>
    <mergeCell ref="E11:F11"/>
    <mergeCell ref="E12:F12"/>
    <mergeCell ref="G12:G13"/>
    <mergeCell ref="I12:I13"/>
    <mergeCell ref="L12:L13"/>
    <mergeCell ref="O12:O13"/>
    <mergeCell ref="S12:S13"/>
    <mergeCell ref="C13:D13"/>
    <mergeCell ref="Q10:Q13"/>
    <mergeCell ref="B22:B25"/>
    <mergeCell ref="C22:D22"/>
    <mergeCell ref="E22:F22"/>
    <mergeCell ref="G22:G23"/>
    <mergeCell ref="C23:D24"/>
    <mergeCell ref="E23:F23"/>
    <mergeCell ref="E24:F24"/>
    <mergeCell ref="Q22:Q25"/>
    <mergeCell ref="P22:P25"/>
    <mergeCell ref="W50:W53"/>
    <mergeCell ref="A50:G53"/>
    <mergeCell ref="J50:J53"/>
    <mergeCell ref="M50:M53"/>
    <mergeCell ref="P50:P53"/>
    <mergeCell ref="Q50:Q53"/>
    <mergeCell ref="X50:X53"/>
    <mergeCell ref="Y50:Y53"/>
    <mergeCell ref="Z50:Z53"/>
    <mergeCell ref="I52:I53"/>
    <mergeCell ref="L52:L53"/>
    <mergeCell ref="O52:O53"/>
    <mergeCell ref="S52:S53"/>
    <mergeCell ref="T50:T53"/>
    <mergeCell ref="U50:U53"/>
    <mergeCell ref="V50:V53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625" style="13" customWidth="1"/>
    <col min="23" max="23" width="0.12890625" style="13" customWidth="1"/>
    <col min="24" max="24" width="12.625" style="13" customWidth="1"/>
    <col min="25" max="16384" width="9.00390625" style="13" customWidth="1"/>
  </cols>
  <sheetData>
    <row r="1" spans="1:21" ht="13.5" customHeight="1">
      <c r="A1" s="130" t="s">
        <v>25</v>
      </c>
      <c r="B1" s="130"/>
      <c r="C1" s="130"/>
      <c r="D1" s="130"/>
      <c r="E1" s="130"/>
      <c r="H1" s="13"/>
      <c r="K1" s="13"/>
      <c r="N1" s="13"/>
      <c r="U1" s="13"/>
    </row>
    <row r="2" spans="1:24" ht="18.75" customHeight="1">
      <c r="A2" s="130"/>
      <c r="B2" s="130"/>
      <c r="C2" s="130"/>
      <c r="D2" s="130"/>
      <c r="E2" s="130"/>
      <c r="F2" s="226" t="s">
        <v>49</v>
      </c>
      <c r="G2" s="226"/>
      <c r="H2" s="226"/>
      <c r="I2" s="226"/>
      <c r="J2" s="226"/>
      <c r="K2" s="226"/>
      <c r="L2" s="226"/>
      <c r="M2" s="226"/>
      <c r="N2" s="226"/>
      <c r="O2" s="226"/>
      <c r="P2" s="36"/>
      <c r="Q2" s="36"/>
      <c r="R2" s="36"/>
      <c r="S2" s="36"/>
      <c r="T2" s="36"/>
      <c r="U2" s="16" t="s">
        <v>33</v>
      </c>
      <c r="V2" s="79">
        <v>1</v>
      </c>
      <c r="W2" s="36"/>
      <c r="X2" s="36"/>
    </row>
    <row r="3" spans="1:24" ht="19.5" customHeight="1" thickBot="1">
      <c r="A3" s="236" t="s">
        <v>147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36"/>
      <c r="Q3" s="36"/>
      <c r="R3" s="36"/>
      <c r="S3" s="36"/>
      <c r="T3" s="36"/>
      <c r="U3" s="216" t="s">
        <v>133</v>
      </c>
      <c r="V3" s="217"/>
      <c r="W3" s="217"/>
      <c r="X3" s="217"/>
    </row>
    <row r="4" spans="1:24" ht="13.5" customHeight="1">
      <c r="A4" s="227" t="s">
        <v>0</v>
      </c>
      <c r="B4" s="232" t="s">
        <v>4</v>
      </c>
      <c r="C4" s="214" t="s">
        <v>41</v>
      </c>
      <c r="D4" s="215"/>
      <c r="E4" s="214" t="s">
        <v>41</v>
      </c>
      <c r="F4" s="215"/>
      <c r="G4" s="218" t="s">
        <v>3</v>
      </c>
      <c r="H4" s="206" t="s">
        <v>39</v>
      </c>
      <c r="I4" s="207"/>
      <c r="J4" s="17"/>
      <c r="K4" s="206" t="s">
        <v>35</v>
      </c>
      <c r="L4" s="207"/>
      <c r="M4" s="17"/>
      <c r="N4" s="206" t="s">
        <v>40</v>
      </c>
      <c r="O4" s="207"/>
      <c r="P4" s="17"/>
      <c r="Q4" s="17"/>
      <c r="R4" s="17"/>
      <c r="S4" s="18"/>
      <c r="T4" s="19"/>
      <c r="U4" s="178" t="s">
        <v>17</v>
      </c>
      <c r="V4" s="218" t="s">
        <v>19</v>
      </c>
      <c r="W4" s="20"/>
      <c r="X4" s="198" t="s">
        <v>21</v>
      </c>
    </row>
    <row r="5" spans="1:24" ht="13.5" customHeight="1">
      <c r="A5" s="228"/>
      <c r="B5" s="233"/>
      <c r="C5" s="208" t="s">
        <v>1</v>
      </c>
      <c r="D5" s="209"/>
      <c r="E5" s="208" t="s">
        <v>2</v>
      </c>
      <c r="F5" s="209"/>
      <c r="G5" s="219"/>
      <c r="H5" s="220" t="s">
        <v>38</v>
      </c>
      <c r="I5" s="221"/>
      <c r="J5" s="37"/>
      <c r="K5" s="220" t="s">
        <v>38</v>
      </c>
      <c r="L5" s="221"/>
      <c r="M5" s="37"/>
      <c r="N5" s="220" t="s">
        <v>38</v>
      </c>
      <c r="O5" s="221"/>
      <c r="P5" s="37"/>
      <c r="Q5" s="37"/>
      <c r="R5" s="37"/>
      <c r="S5" s="38"/>
      <c r="T5" s="39"/>
      <c r="U5" s="197"/>
      <c r="V5" s="219"/>
      <c r="W5" s="40"/>
      <c r="X5" s="199"/>
    </row>
    <row r="6" spans="1:24" s="14" customFormat="1" ht="14.25" customHeight="1">
      <c r="A6" s="229"/>
      <c r="B6" s="234"/>
      <c r="C6" s="210"/>
      <c r="D6" s="211"/>
      <c r="E6" s="210"/>
      <c r="F6" s="211"/>
      <c r="G6" s="195"/>
      <c r="H6" s="21" t="s">
        <v>7</v>
      </c>
      <c r="I6" s="22" t="s">
        <v>11</v>
      </c>
      <c r="J6" s="23"/>
      <c r="K6" s="21" t="s">
        <v>15</v>
      </c>
      <c r="L6" s="22" t="s">
        <v>11</v>
      </c>
      <c r="M6" s="23"/>
      <c r="N6" s="21" t="s">
        <v>15</v>
      </c>
      <c r="O6" s="22" t="s">
        <v>11</v>
      </c>
      <c r="P6" s="23"/>
      <c r="Q6" s="23"/>
      <c r="R6" s="23"/>
      <c r="S6" s="23"/>
      <c r="T6" s="24"/>
      <c r="U6" s="179"/>
      <c r="V6" s="195"/>
      <c r="W6" s="25"/>
      <c r="X6" s="200"/>
    </row>
    <row r="7" spans="1:24" s="14" customFormat="1" ht="13.5">
      <c r="A7" s="229"/>
      <c r="B7" s="234"/>
      <c r="C7" s="210"/>
      <c r="D7" s="211"/>
      <c r="E7" s="210"/>
      <c r="F7" s="211"/>
      <c r="G7" s="195"/>
      <c r="H7" s="21" t="s">
        <v>8</v>
      </c>
      <c r="I7" s="22" t="s">
        <v>12</v>
      </c>
      <c r="J7" s="23"/>
      <c r="K7" s="21" t="s">
        <v>8</v>
      </c>
      <c r="L7" s="22" t="s">
        <v>12</v>
      </c>
      <c r="M7" s="23"/>
      <c r="N7" s="21" t="s">
        <v>16</v>
      </c>
      <c r="O7" s="22" t="s">
        <v>12</v>
      </c>
      <c r="P7" s="23"/>
      <c r="Q7" s="23"/>
      <c r="R7" s="23"/>
      <c r="S7" s="23"/>
      <c r="T7" s="24"/>
      <c r="U7" s="179"/>
      <c r="V7" s="195"/>
      <c r="W7" s="25"/>
      <c r="X7" s="200"/>
    </row>
    <row r="8" spans="1:24" s="14" customFormat="1" ht="13.5">
      <c r="A8" s="230"/>
      <c r="B8" s="234"/>
      <c r="C8" s="212"/>
      <c r="D8" s="213"/>
      <c r="E8" s="212"/>
      <c r="F8" s="213"/>
      <c r="G8" s="195"/>
      <c r="H8" s="26" t="s">
        <v>9</v>
      </c>
      <c r="I8" s="123" t="s">
        <v>13</v>
      </c>
      <c r="J8" s="27"/>
      <c r="K8" s="26" t="s">
        <v>9</v>
      </c>
      <c r="L8" s="123" t="s">
        <v>13</v>
      </c>
      <c r="M8" s="27"/>
      <c r="N8" s="26" t="s">
        <v>9</v>
      </c>
      <c r="O8" s="123" t="s">
        <v>13</v>
      </c>
      <c r="P8" s="27"/>
      <c r="Q8" s="27"/>
      <c r="R8" s="27"/>
      <c r="S8" s="27"/>
      <c r="T8" s="33"/>
      <c r="U8" s="179" t="s">
        <v>18</v>
      </c>
      <c r="V8" s="195" t="s">
        <v>20</v>
      </c>
      <c r="W8" s="28"/>
      <c r="X8" s="201"/>
    </row>
    <row r="9" spans="1:24" s="14" customFormat="1" ht="14.25" thickBot="1">
      <c r="A9" s="231"/>
      <c r="B9" s="235"/>
      <c r="C9" s="224" t="s">
        <v>5</v>
      </c>
      <c r="D9" s="225"/>
      <c r="E9" s="224" t="s">
        <v>6</v>
      </c>
      <c r="F9" s="225"/>
      <c r="G9" s="29" t="s">
        <v>22</v>
      </c>
      <c r="H9" s="1" t="s">
        <v>10</v>
      </c>
      <c r="I9" s="124"/>
      <c r="J9" s="30"/>
      <c r="K9" s="1" t="s">
        <v>10</v>
      </c>
      <c r="L9" s="124"/>
      <c r="M9" s="30"/>
      <c r="N9" s="1" t="s">
        <v>10</v>
      </c>
      <c r="O9" s="124"/>
      <c r="P9" s="30"/>
      <c r="Q9" s="30"/>
      <c r="R9" s="30"/>
      <c r="S9" s="30"/>
      <c r="T9" s="31"/>
      <c r="U9" s="180"/>
      <c r="V9" s="196"/>
      <c r="W9" s="32"/>
      <c r="X9" s="202"/>
    </row>
    <row r="10" spans="1:24" s="14" customFormat="1" ht="13.5">
      <c r="A10" s="238">
        <v>1</v>
      </c>
      <c r="B10" s="103">
        <v>22</v>
      </c>
      <c r="C10" s="106">
        <v>27284</v>
      </c>
      <c r="D10" s="107"/>
      <c r="E10" s="106">
        <v>30308</v>
      </c>
      <c r="F10" s="107"/>
      <c r="G10" s="108" t="s">
        <v>136</v>
      </c>
      <c r="H10" s="11">
        <v>0.2604166666666667</v>
      </c>
      <c r="I10" s="12">
        <f>H12-H10</f>
        <v>0.09625</v>
      </c>
      <c r="J10" s="175">
        <f>I10/"01:00:00"</f>
        <v>2.31</v>
      </c>
      <c r="K10" s="3">
        <f>H12+TIME(0,30,0)</f>
        <v>0.3775</v>
      </c>
      <c r="L10" s="4">
        <f>K12-K10</f>
        <v>0.11307870370370371</v>
      </c>
      <c r="M10" s="175">
        <f>L10/"01:00:00"</f>
        <v>2.713888888888889</v>
      </c>
      <c r="N10" s="5">
        <f>K12+TIME(0,30,0)</f>
        <v>0.5114120370370371</v>
      </c>
      <c r="O10" s="4">
        <f>N11-N10</f>
        <v>0.09333333333333327</v>
      </c>
      <c r="P10" s="175">
        <f>O10/"01:00:00"</f>
        <v>2.2399999999999984</v>
      </c>
      <c r="Q10" s="175" t="e">
        <f>#REF!/"01:00:00"</f>
        <v>#REF!</v>
      </c>
      <c r="R10" s="175" t="e">
        <f>#REF!/"01:00:00"</f>
        <v>#REF!</v>
      </c>
      <c r="S10" s="175" t="e">
        <f>#REF!/"01:00:00"</f>
        <v>#REF!</v>
      </c>
      <c r="T10" s="175" t="e">
        <f>#REF!/"01:00:00"</f>
        <v>#REF!</v>
      </c>
      <c r="U10" s="178">
        <f>I10+L10+O10</f>
        <v>0.302662037037037</v>
      </c>
      <c r="V10" s="192">
        <f>60/W10</f>
        <v>8.260038240917783</v>
      </c>
      <c r="W10" s="175">
        <f>U10/"01:00:00"</f>
        <v>7.2638888888888875</v>
      </c>
      <c r="X10" s="203" t="s">
        <v>194</v>
      </c>
    </row>
    <row r="11" spans="1:24" s="14" customFormat="1" ht="13.5">
      <c r="A11" s="239"/>
      <c r="B11" s="104"/>
      <c r="C11" s="110" t="s">
        <v>141</v>
      </c>
      <c r="D11" s="111"/>
      <c r="E11" s="110" t="s">
        <v>142</v>
      </c>
      <c r="F11" s="111"/>
      <c r="G11" s="109"/>
      <c r="H11" s="6">
        <v>0.35322916666666665</v>
      </c>
      <c r="I11" s="7">
        <f>20/J10</f>
        <v>8.658008658008658</v>
      </c>
      <c r="J11" s="176"/>
      <c r="K11" s="6">
        <v>0.4852314814814815</v>
      </c>
      <c r="L11" s="7">
        <f>20/M10</f>
        <v>7.36949846468782</v>
      </c>
      <c r="M11" s="176"/>
      <c r="N11" s="8">
        <v>0.6047453703703703</v>
      </c>
      <c r="O11" s="7">
        <f>20/P10</f>
        <v>8.928571428571434</v>
      </c>
      <c r="P11" s="176"/>
      <c r="Q11" s="176"/>
      <c r="R11" s="176"/>
      <c r="S11" s="176"/>
      <c r="T11" s="176"/>
      <c r="U11" s="179"/>
      <c r="V11" s="193"/>
      <c r="W11" s="176"/>
      <c r="X11" s="204"/>
    </row>
    <row r="12" spans="1:24" s="14" customFormat="1" ht="13.5">
      <c r="A12" s="239"/>
      <c r="B12" s="104"/>
      <c r="C12" s="110"/>
      <c r="D12" s="111"/>
      <c r="E12" s="110" t="s">
        <v>143</v>
      </c>
      <c r="F12" s="111"/>
      <c r="G12" s="109" t="s">
        <v>144</v>
      </c>
      <c r="H12" s="9">
        <v>0.3566666666666667</v>
      </c>
      <c r="I12" s="181" t="s">
        <v>190</v>
      </c>
      <c r="J12" s="176"/>
      <c r="K12" s="9">
        <v>0.4905787037037037</v>
      </c>
      <c r="L12" s="181" t="s">
        <v>188</v>
      </c>
      <c r="M12" s="176"/>
      <c r="N12" s="10">
        <v>0.6214583333333333</v>
      </c>
      <c r="O12" s="181" t="s">
        <v>191</v>
      </c>
      <c r="P12" s="176"/>
      <c r="Q12" s="176"/>
      <c r="R12" s="176"/>
      <c r="S12" s="176"/>
      <c r="T12" s="176"/>
      <c r="U12" s="179"/>
      <c r="V12" s="193"/>
      <c r="W12" s="176"/>
      <c r="X12" s="204"/>
    </row>
    <row r="13" spans="1:24" s="14" customFormat="1" ht="14.25" thickBot="1">
      <c r="A13" s="239"/>
      <c r="B13" s="105"/>
      <c r="C13" s="116" t="s">
        <v>145</v>
      </c>
      <c r="D13" s="117"/>
      <c r="E13" s="34" t="s">
        <v>146</v>
      </c>
      <c r="F13" s="35">
        <v>1992</v>
      </c>
      <c r="G13" s="115"/>
      <c r="H13" s="2">
        <f>H12-H11</f>
        <v>0.0034375000000000377</v>
      </c>
      <c r="I13" s="182"/>
      <c r="J13" s="177"/>
      <c r="K13" s="2">
        <f>K12-K11</f>
        <v>0.005347222222222225</v>
      </c>
      <c r="L13" s="182"/>
      <c r="M13" s="177"/>
      <c r="N13" s="2">
        <f>N12-N11</f>
        <v>0.016712962962962985</v>
      </c>
      <c r="O13" s="182"/>
      <c r="P13" s="177"/>
      <c r="Q13" s="177"/>
      <c r="R13" s="177"/>
      <c r="S13" s="177"/>
      <c r="T13" s="177"/>
      <c r="U13" s="180"/>
      <c r="V13" s="194"/>
      <c r="W13" s="177"/>
      <c r="X13" s="205"/>
    </row>
    <row r="14" spans="1:24" s="14" customFormat="1" ht="13.5">
      <c r="A14" s="239"/>
      <c r="B14" s="103">
        <v>21</v>
      </c>
      <c r="C14" s="222" t="s">
        <v>134</v>
      </c>
      <c r="D14" s="223"/>
      <c r="E14" s="222" t="s">
        <v>135</v>
      </c>
      <c r="F14" s="223"/>
      <c r="G14" s="108" t="s">
        <v>136</v>
      </c>
      <c r="H14" s="11">
        <v>0.2604166666666667</v>
      </c>
      <c r="I14" s="12">
        <f>H16-H14</f>
        <v>0.09839120370370369</v>
      </c>
      <c r="J14" s="175">
        <f>I14/"01:00:00"</f>
        <v>2.3613888888888885</v>
      </c>
      <c r="K14" s="3">
        <f>H16+TIME(0,30,0)</f>
        <v>0.3796412037037037</v>
      </c>
      <c r="L14" s="4">
        <f>K16-K14</f>
        <v>0.11347222222222225</v>
      </c>
      <c r="M14" s="175">
        <f>L14/"01:00:00"</f>
        <v>2.723333333333334</v>
      </c>
      <c r="N14" s="5">
        <f>K16+TIME(0,30,0)</f>
        <v>0.5139467592592593</v>
      </c>
      <c r="O14" s="4">
        <f>N15-N14</f>
        <v>0.09081018518518513</v>
      </c>
      <c r="P14" s="175">
        <f>O14/"01:00:00"</f>
        <v>2.179444444444443</v>
      </c>
      <c r="Q14" s="175" t="e">
        <f>#REF!/"01:00:00"</f>
        <v>#REF!</v>
      </c>
      <c r="R14" s="175" t="e">
        <f>#REF!/"01:00:00"</f>
        <v>#REF!</v>
      </c>
      <c r="S14" s="175" t="e">
        <f>#REF!/"01:00:00"</f>
        <v>#REF!</v>
      </c>
      <c r="T14" s="175" t="e">
        <f>#REF!/"01:00:00"</f>
        <v>#REF!</v>
      </c>
      <c r="U14" s="178">
        <f>I14+L14+O14</f>
        <v>0.3026736111111111</v>
      </c>
      <c r="V14" s="192">
        <f>60/W14</f>
        <v>8.259722381553287</v>
      </c>
      <c r="W14" s="175">
        <f>U14/"01:00:00"</f>
        <v>7.264166666666666</v>
      </c>
      <c r="X14" s="203" t="s">
        <v>194</v>
      </c>
    </row>
    <row r="15" spans="1:24" s="14" customFormat="1" ht="13.5">
      <c r="A15" s="239"/>
      <c r="B15" s="104"/>
      <c r="C15" s="110"/>
      <c r="D15" s="111"/>
      <c r="E15" s="110"/>
      <c r="F15" s="111"/>
      <c r="G15" s="109"/>
      <c r="H15" s="6">
        <v>0.35322916666666665</v>
      </c>
      <c r="I15" s="7">
        <f>20/J14</f>
        <v>8.469591812727916</v>
      </c>
      <c r="J15" s="176"/>
      <c r="K15" s="6">
        <v>0.4852083333333333</v>
      </c>
      <c r="L15" s="7">
        <f>20/M14</f>
        <v>7.34394124847001</v>
      </c>
      <c r="M15" s="176"/>
      <c r="N15" s="8">
        <v>0.6047569444444444</v>
      </c>
      <c r="O15" s="7">
        <f>20/P14</f>
        <v>9.176650522559271</v>
      </c>
      <c r="P15" s="176"/>
      <c r="Q15" s="176"/>
      <c r="R15" s="176"/>
      <c r="S15" s="176"/>
      <c r="T15" s="176"/>
      <c r="U15" s="179"/>
      <c r="V15" s="193"/>
      <c r="W15" s="176"/>
      <c r="X15" s="204"/>
    </row>
    <row r="16" spans="1:24" s="14" customFormat="1" ht="13.5">
      <c r="A16" s="239"/>
      <c r="B16" s="104"/>
      <c r="C16" s="110"/>
      <c r="D16" s="111"/>
      <c r="E16" s="110" t="s">
        <v>137</v>
      </c>
      <c r="F16" s="111"/>
      <c r="G16" s="109" t="s">
        <v>138</v>
      </c>
      <c r="H16" s="9">
        <v>0.3588078703703704</v>
      </c>
      <c r="I16" s="181" t="s">
        <v>188</v>
      </c>
      <c r="J16" s="176"/>
      <c r="K16" s="9">
        <v>0.49311342592592594</v>
      </c>
      <c r="L16" s="181" t="s">
        <v>188</v>
      </c>
      <c r="M16" s="176"/>
      <c r="N16" s="10">
        <v>0.6212962962962963</v>
      </c>
      <c r="O16" s="181" t="s">
        <v>189</v>
      </c>
      <c r="P16" s="176"/>
      <c r="Q16" s="176"/>
      <c r="R16" s="176"/>
      <c r="S16" s="176"/>
      <c r="T16" s="176"/>
      <c r="U16" s="179"/>
      <c r="V16" s="193"/>
      <c r="W16" s="176"/>
      <c r="X16" s="204"/>
    </row>
    <row r="17" spans="1:24" s="14" customFormat="1" ht="14.25" thickBot="1">
      <c r="A17" s="240"/>
      <c r="B17" s="105"/>
      <c r="C17" s="116" t="s">
        <v>139</v>
      </c>
      <c r="D17" s="117"/>
      <c r="E17" s="34" t="s">
        <v>140</v>
      </c>
      <c r="F17" s="35">
        <v>2007</v>
      </c>
      <c r="G17" s="115"/>
      <c r="H17" s="2">
        <f>H16-H15</f>
        <v>0.005578703703703725</v>
      </c>
      <c r="I17" s="182"/>
      <c r="J17" s="177"/>
      <c r="K17" s="2">
        <f>K16-K15</f>
        <v>0.007905092592592644</v>
      </c>
      <c r="L17" s="182"/>
      <c r="M17" s="177"/>
      <c r="N17" s="2">
        <f>N16-N15</f>
        <v>0.016539351851851958</v>
      </c>
      <c r="O17" s="182"/>
      <c r="P17" s="177"/>
      <c r="Q17" s="177"/>
      <c r="R17" s="177"/>
      <c r="S17" s="177"/>
      <c r="T17" s="177"/>
      <c r="U17" s="180"/>
      <c r="V17" s="194"/>
      <c r="W17" s="177"/>
      <c r="X17" s="205"/>
    </row>
    <row r="18" spans="1:24" ht="13.5">
      <c r="A18" s="183" t="s">
        <v>36</v>
      </c>
      <c r="B18" s="184"/>
      <c r="C18" s="184"/>
      <c r="D18" s="184"/>
      <c r="E18" s="184"/>
      <c r="F18" s="184"/>
      <c r="G18" s="185"/>
      <c r="H18" s="11">
        <v>0.2604166666666667</v>
      </c>
      <c r="I18" s="12">
        <f>H20-H18</f>
        <v>0.11111111111111105</v>
      </c>
      <c r="J18" s="175">
        <f>I18/"01:00:00"</f>
        <v>2.666666666666665</v>
      </c>
      <c r="K18" s="3">
        <f>H20+TIME(0,30,0)</f>
        <v>0.39236111111111105</v>
      </c>
      <c r="L18" s="4">
        <f>K20-K18</f>
        <v>0.11111111111111116</v>
      </c>
      <c r="M18" s="175">
        <f>L18/"01:00:00"</f>
        <v>2.666666666666668</v>
      </c>
      <c r="N18" s="5">
        <f>K20+TIME(0,30,0)</f>
        <v>0.5243055555555556</v>
      </c>
      <c r="O18" s="4">
        <f>N19-N18</f>
        <v>0.11111111111111105</v>
      </c>
      <c r="P18" s="175">
        <f>O18/"01:00:00"</f>
        <v>2.666666666666665</v>
      </c>
      <c r="Q18" s="175" t="e">
        <f>#REF!/"01:00:00"</f>
        <v>#REF!</v>
      </c>
      <c r="R18" s="175" t="e">
        <f>#REF!/"01:00:00"</f>
        <v>#REF!</v>
      </c>
      <c r="S18" s="175" t="e">
        <f>#REF!/"01:00:00"</f>
        <v>#REF!</v>
      </c>
      <c r="T18" s="175" t="e">
        <f>#REF!/"01:00:00"</f>
        <v>#REF!</v>
      </c>
      <c r="U18" s="178">
        <f>I18+L18+O18</f>
        <v>0.33333333333333326</v>
      </c>
      <c r="V18" s="192">
        <f>60/W18</f>
        <v>7.500000000000002</v>
      </c>
      <c r="W18" s="175">
        <f>U18/"01:00:00"</f>
        <v>7.999999999999998</v>
      </c>
      <c r="X18" s="172" t="s">
        <v>42</v>
      </c>
    </row>
    <row r="19" spans="1:24" ht="13.5">
      <c r="A19" s="186"/>
      <c r="B19" s="187"/>
      <c r="C19" s="187"/>
      <c r="D19" s="187"/>
      <c r="E19" s="187"/>
      <c r="F19" s="187"/>
      <c r="G19" s="188"/>
      <c r="H19" s="6">
        <v>0.3645833333333333</v>
      </c>
      <c r="I19" s="7">
        <f>20/J18</f>
        <v>7.500000000000004</v>
      </c>
      <c r="J19" s="176"/>
      <c r="K19" s="6">
        <v>0.49652777777777773</v>
      </c>
      <c r="L19" s="7">
        <f>20/M18</f>
        <v>7.4999999999999964</v>
      </c>
      <c r="M19" s="176"/>
      <c r="N19" s="41">
        <v>0.6354166666666666</v>
      </c>
      <c r="O19" s="7">
        <f>20/P18</f>
        <v>7.500000000000004</v>
      </c>
      <c r="P19" s="176"/>
      <c r="Q19" s="176"/>
      <c r="R19" s="176"/>
      <c r="S19" s="176"/>
      <c r="T19" s="176"/>
      <c r="U19" s="179"/>
      <c r="V19" s="193"/>
      <c r="W19" s="176"/>
      <c r="X19" s="173"/>
    </row>
    <row r="20" spans="1:24" ht="13.5">
      <c r="A20" s="186"/>
      <c r="B20" s="187"/>
      <c r="C20" s="187"/>
      <c r="D20" s="187"/>
      <c r="E20" s="187"/>
      <c r="F20" s="187"/>
      <c r="G20" s="188"/>
      <c r="H20" s="9">
        <v>0.37152777777777773</v>
      </c>
      <c r="I20" s="181"/>
      <c r="J20" s="176"/>
      <c r="K20" s="9">
        <v>0.5034722222222222</v>
      </c>
      <c r="L20" s="181"/>
      <c r="M20" s="176"/>
      <c r="N20" s="10">
        <v>0.65625</v>
      </c>
      <c r="O20" s="181"/>
      <c r="P20" s="176"/>
      <c r="Q20" s="176"/>
      <c r="R20" s="176"/>
      <c r="S20" s="176"/>
      <c r="T20" s="176"/>
      <c r="U20" s="179"/>
      <c r="V20" s="193"/>
      <c r="W20" s="176"/>
      <c r="X20" s="173"/>
    </row>
    <row r="21" spans="1:24" ht="14.25" thickBot="1">
      <c r="A21" s="189"/>
      <c r="B21" s="190"/>
      <c r="C21" s="190"/>
      <c r="D21" s="190"/>
      <c r="E21" s="190"/>
      <c r="F21" s="190"/>
      <c r="G21" s="191"/>
      <c r="H21" s="2">
        <f>H20-H19</f>
        <v>0.00694444444444442</v>
      </c>
      <c r="I21" s="182"/>
      <c r="J21" s="177"/>
      <c r="K21" s="2">
        <f>K20-K19</f>
        <v>0.006944444444444475</v>
      </c>
      <c r="L21" s="182"/>
      <c r="M21" s="177"/>
      <c r="N21" s="2">
        <f>N20-N19</f>
        <v>0.02083333333333337</v>
      </c>
      <c r="O21" s="182"/>
      <c r="P21" s="177"/>
      <c r="Q21" s="177"/>
      <c r="R21" s="177"/>
      <c r="S21" s="177"/>
      <c r="T21" s="177"/>
      <c r="U21" s="180"/>
      <c r="V21" s="194"/>
      <c r="W21" s="177"/>
      <c r="X21" s="174"/>
    </row>
    <row r="22" spans="1:24" ht="13.5">
      <c r="A22" s="183" t="s">
        <v>45</v>
      </c>
      <c r="B22" s="184"/>
      <c r="C22" s="184"/>
      <c r="D22" s="184"/>
      <c r="E22" s="184"/>
      <c r="F22" s="184"/>
      <c r="G22" s="185"/>
      <c r="H22" s="11">
        <v>0.2604166666666667</v>
      </c>
      <c r="I22" s="12">
        <f>H24-H22</f>
        <v>0.0763888888888889</v>
      </c>
      <c r="J22" s="175">
        <f>I22/"01:00:00"</f>
        <v>1.8333333333333335</v>
      </c>
      <c r="K22" s="3">
        <f>H24+TIME(0,30,0)</f>
        <v>0.3576388888888889</v>
      </c>
      <c r="L22" s="4">
        <f>K24-K22</f>
        <v>0.07638888888888884</v>
      </c>
      <c r="M22" s="175">
        <f>L22/"01:00:00"</f>
        <v>1.8333333333333321</v>
      </c>
      <c r="N22" s="5">
        <f>K24+TIME(0,30,0)</f>
        <v>0.45486111111111105</v>
      </c>
      <c r="O22" s="4">
        <f>N23-N22</f>
        <v>0.07638888888888895</v>
      </c>
      <c r="P22" s="175">
        <f>O22/"01:00:00"</f>
        <v>1.8333333333333348</v>
      </c>
      <c r="Q22" s="175" t="e">
        <f>#REF!/"01:00:00"</f>
        <v>#REF!</v>
      </c>
      <c r="R22" s="175" t="e">
        <f>#REF!/"01:00:00"</f>
        <v>#REF!</v>
      </c>
      <c r="S22" s="175" t="e">
        <f>#REF!/"01:00:00"</f>
        <v>#REF!</v>
      </c>
      <c r="T22" s="175" t="e">
        <f>#REF!/"01:00:00"</f>
        <v>#REF!</v>
      </c>
      <c r="U22" s="178">
        <f>I22+L22+O22</f>
        <v>0.22916666666666669</v>
      </c>
      <c r="V22" s="192">
        <f>60/W22</f>
        <v>10.909090909090907</v>
      </c>
      <c r="W22" s="175">
        <f>U22/"01:00:00"</f>
        <v>5.500000000000001</v>
      </c>
      <c r="X22" s="172"/>
    </row>
    <row r="23" spans="1:24" ht="13.5">
      <c r="A23" s="186"/>
      <c r="B23" s="187"/>
      <c r="C23" s="187"/>
      <c r="D23" s="187"/>
      <c r="E23" s="187"/>
      <c r="F23" s="187"/>
      <c r="G23" s="188"/>
      <c r="H23" s="6">
        <v>0.3298611111111111</v>
      </c>
      <c r="I23" s="7">
        <f>20/J22</f>
        <v>10.909090909090908</v>
      </c>
      <c r="J23" s="176"/>
      <c r="K23" s="6">
        <v>0.4270833333333333</v>
      </c>
      <c r="L23" s="7">
        <f>20/M22</f>
        <v>10.909090909090915</v>
      </c>
      <c r="M23" s="176"/>
      <c r="N23" s="41">
        <v>0.53125</v>
      </c>
      <c r="O23" s="7">
        <f>20/P22</f>
        <v>10.9090909090909</v>
      </c>
      <c r="P23" s="176"/>
      <c r="Q23" s="176"/>
      <c r="R23" s="176"/>
      <c r="S23" s="176"/>
      <c r="T23" s="176"/>
      <c r="U23" s="179"/>
      <c r="V23" s="193"/>
      <c r="W23" s="176"/>
      <c r="X23" s="173"/>
    </row>
    <row r="24" spans="1:24" ht="13.5">
      <c r="A24" s="186"/>
      <c r="B24" s="187"/>
      <c r="C24" s="187"/>
      <c r="D24" s="187"/>
      <c r="E24" s="187"/>
      <c r="F24" s="187"/>
      <c r="G24" s="188"/>
      <c r="H24" s="9">
        <v>0.3368055555555556</v>
      </c>
      <c r="I24" s="181"/>
      <c r="J24" s="176"/>
      <c r="K24" s="9">
        <v>0.43402777777777773</v>
      </c>
      <c r="L24" s="181"/>
      <c r="M24" s="176"/>
      <c r="N24" s="10">
        <v>0.5520833333333334</v>
      </c>
      <c r="O24" s="181"/>
      <c r="P24" s="176"/>
      <c r="Q24" s="176"/>
      <c r="R24" s="176"/>
      <c r="S24" s="176"/>
      <c r="T24" s="176"/>
      <c r="U24" s="179"/>
      <c r="V24" s="193"/>
      <c r="W24" s="176"/>
      <c r="X24" s="173"/>
    </row>
    <row r="25" spans="1:24" ht="14.25" thickBot="1">
      <c r="A25" s="189"/>
      <c r="B25" s="190"/>
      <c r="C25" s="190"/>
      <c r="D25" s="190"/>
      <c r="E25" s="190"/>
      <c r="F25" s="190"/>
      <c r="G25" s="191"/>
      <c r="H25" s="2">
        <f>H24-H23</f>
        <v>0.006944444444444475</v>
      </c>
      <c r="I25" s="182"/>
      <c r="J25" s="177"/>
      <c r="K25" s="2">
        <f>K24-K23</f>
        <v>0.00694444444444442</v>
      </c>
      <c r="L25" s="182"/>
      <c r="M25" s="177"/>
      <c r="N25" s="2">
        <f>N24-N23</f>
        <v>0.02083333333333337</v>
      </c>
      <c r="O25" s="182"/>
      <c r="P25" s="177"/>
      <c r="Q25" s="177"/>
      <c r="R25" s="177"/>
      <c r="S25" s="177"/>
      <c r="T25" s="177"/>
      <c r="U25" s="180"/>
      <c r="V25" s="194"/>
      <c r="W25" s="177"/>
      <c r="X25" s="174"/>
    </row>
  </sheetData>
  <mergeCells count="102">
    <mergeCell ref="A10:A17"/>
    <mergeCell ref="J10:J13"/>
    <mergeCell ref="W10:W13"/>
    <mergeCell ref="V10:V13"/>
    <mergeCell ref="S10:S13"/>
    <mergeCell ref="T10:T13"/>
    <mergeCell ref="U10:U13"/>
    <mergeCell ref="C13:D13"/>
    <mergeCell ref="R10:R13"/>
    <mergeCell ref="Q10:Q13"/>
    <mergeCell ref="P10:P13"/>
    <mergeCell ref="B10:B13"/>
    <mergeCell ref="C10:D10"/>
    <mergeCell ref="G10:G11"/>
    <mergeCell ref="X10:X13"/>
    <mergeCell ref="C11:D12"/>
    <mergeCell ref="E12:F12"/>
    <mergeCell ref="G12:G13"/>
    <mergeCell ref="I12:I13"/>
    <mergeCell ref="L12:L13"/>
    <mergeCell ref="O12:O13"/>
    <mergeCell ref="E10:F10"/>
    <mergeCell ref="E11:F11"/>
    <mergeCell ref="M10:M13"/>
    <mergeCell ref="I24:I25"/>
    <mergeCell ref="O24:O25"/>
    <mergeCell ref="J22:J25"/>
    <mergeCell ref="M22:M25"/>
    <mergeCell ref="L24:L25"/>
    <mergeCell ref="F2:O2"/>
    <mergeCell ref="E5:F8"/>
    <mergeCell ref="H5:I5"/>
    <mergeCell ref="K5:L5"/>
    <mergeCell ref="A1:E2"/>
    <mergeCell ref="A4:A9"/>
    <mergeCell ref="B4:B9"/>
    <mergeCell ref="C4:D4"/>
    <mergeCell ref="A3:O3"/>
    <mergeCell ref="C9:D9"/>
    <mergeCell ref="E9:F9"/>
    <mergeCell ref="O8:O9"/>
    <mergeCell ref="G14:G15"/>
    <mergeCell ref="G16:G17"/>
    <mergeCell ref="M14:M17"/>
    <mergeCell ref="I16:I17"/>
    <mergeCell ref="L16:L17"/>
    <mergeCell ref="J14:J17"/>
    <mergeCell ref="E14:F15"/>
    <mergeCell ref="B14:B17"/>
    <mergeCell ref="C14:D16"/>
    <mergeCell ref="E16:F16"/>
    <mergeCell ref="C17:D17"/>
    <mergeCell ref="C5:D8"/>
    <mergeCell ref="E4:F4"/>
    <mergeCell ref="U3:X3"/>
    <mergeCell ref="I8:I9"/>
    <mergeCell ref="L8:L9"/>
    <mergeCell ref="G4:G8"/>
    <mergeCell ref="H4:I4"/>
    <mergeCell ref="K4:L4"/>
    <mergeCell ref="U8:U9"/>
    <mergeCell ref="V4:V7"/>
    <mergeCell ref="X4:X9"/>
    <mergeCell ref="I20:I21"/>
    <mergeCell ref="L20:L21"/>
    <mergeCell ref="O20:O21"/>
    <mergeCell ref="J18:J21"/>
    <mergeCell ref="M18:M21"/>
    <mergeCell ref="X14:X17"/>
    <mergeCell ref="W14:W17"/>
    <mergeCell ref="N4:O4"/>
    <mergeCell ref="N5:O5"/>
    <mergeCell ref="P18:P21"/>
    <mergeCell ref="Q18:Q21"/>
    <mergeCell ref="V8:V9"/>
    <mergeCell ref="U4:U7"/>
    <mergeCell ref="P14:P17"/>
    <mergeCell ref="T14:T17"/>
    <mergeCell ref="V14:V17"/>
    <mergeCell ref="R14:R17"/>
    <mergeCell ref="U18:U21"/>
    <mergeCell ref="S14:S17"/>
    <mergeCell ref="O16:O17"/>
    <mergeCell ref="X18:X21"/>
    <mergeCell ref="A18:G21"/>
    <mergeCell ref="A22:G25"/>
    <mergeCell ref="W18:W21"/>
    <mergeCell ref="R18:R21"/>
    <mergeCell ref="S18:S21"/>
    <mergeCell ref="T18:T21"/>
    <mergeCell ref="V18:V21"/>
    <mergeCell ref="P22:P25"/>
    <mergeCell ref="X22:X25"/>
    <mergeCell ref="Q22:Q25"/>
    <mergeCell ref="W22:W25"/>
    <mergeCell ref="Q14:Q17"/>
    <mergeCell ref="U14:U17"/>
    <mergeCell ref="U22:U25"/>
    <mergeCell ref="V22:V25"/>
    <mergeCell ref="R22:R25"/>
    <mergeCell ref="S22:S25"/>
    <mergeCell ref="T22:T25"/>
  </mergeCells>
  <printOptions/>
  <pageMargins left="0.5905511811023623" right="0" top="0.7874015748031497" bottom="0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30" t="s">
        <v>26</v>
      </c>
      <c r="B1" s="130"/>
      <c r="C1" s="130"/>
      <c r="D1" s="130"/>
      <c r="E1" s="130"/>
      <c r="H1" s="13"/>
      <c r="K1" s="13"/>
      <c r="O1" s="13"/>
    </row>
    <row r="2" spans="1:16" ht="13.5">
      <c r="A2" s="130"/>
      <c r="B2" s="130"/>
      <c r="C2" s="130"/>
      <c r="D2" s="130"/>
      <c r="E2" s="130"/>
      <c r="F2" s="226" t="s">
        <v>50</v>
      </c>
      <c r="G2" s="226"/>
      <c r="H2" s="226"/>
      <c r="I2" s="226"/>
      <c r="J2" s="226"/>
      <c r="K2" s="226"/>
      <c r="L2" s="226"/>
      <c r="O2" s="16" t="s">
        <v>33</v>
      </c>
      <c r="P2" s="42">
        <v>0.667</v>
      </c>
    </row>
    <row r="3" spans="1:18" ht="18.75" customHeight="1" thickBot="1">
      <c r="A3" s="118" t="s">
        <v>148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216" t="s">
        <v>149</v>
      </c>
      <c r="Q3" s="216"/>
      <c r="R3" s="216"/>
    </row>
    <row r="4" spans="1:18" ht="13.5" customHeight="1">
      <c r="A4" s="227" t="s">
        <v>0</v>
      </c>
      <c r="B4" s="232" t="s">
        <v>4</v>
      </c>
      <c r="C4" s="214" t="s">
        <v>41</v>
      </c>
      <c r="D4" s="215"/>
      <c r="E4" s="214" t="s">
        <v>41</v>
      </c>
      <c r="F4" s="215"/>
      <c r="G4" s="218" t="s">
        <v>3</v>
      </c>
      <c r="H4" s="245" t="s">
        <v>23</v>
      </c>
      <c r="I4" s="246"/>
      <c r="J4" s="17"/>
      <c r="K4" s="206" t="s">
        <v>14</v>
      </c>
      <c r="L4" s="207"/>
      <c r="M4" s="18"/>
      <c r="N4" s="19"/>
      <c r="O4" s="178" t="s">
        <v>17</v>
      </c>
      <c r="P4" s="218" t="s">
        <v>19</v>
      </c>
      <c r="Q4" s="20"/>
      <c r="R4" s="198" t="s">
        <v>21</v>
      </c>
    </row>
    <row r="5" spans="1:18" ht="13.5" customHeight="1">
      <c r="A5" s="228"/>
      <c r="B5" s="233"/>
      <c r="C5" s="208" t="s">
        <v>1</v>
      </c>
      <c r="D5" s="209"/>
      <c r="E5" s="208" t="s">
        <v>2</v>
      </c>
      <c r="F5" s="209"/>
      <c r="G5" s="219"/>
      <c r="H5" s="220" t="s">
        <v>38</v>
      </c>
      <c r="I5" s="221"/>
      <c r="J5" s="37"/>
      <c r="K5" s="220" t="s">
        <v>38</v>
      </c>
      <c r="L5" s="221"/>
      <c r="M5" s="38"/>
      <c r="N5" s="39"/>
      <c r="O5" s="197"/>
      <c r="P5" s="219"/>
      <c r="Q5" s="40"/>
      <c r="R5" s="199"/>
    </row>
    <row r="6" spans="1:18" s="14" customFormat="1" ht="14.25" customHeight="1">
      <c r="A6" s="229"/>
      <c r="B6" s="234"/>
      <c r="C6" s="210"/>
      <c r="D6" s="211"/>
      <c r="E6" s="210"/>
      <c r="F6" s="211"/>
      <c r="G6" s="195"/>
      <c r="H6" s="21" t="s">
        <v>7</v>
      </c>
      <c r="I6" s="22" t="s">
        <v>11</v>
      </c>
      <c r="J6" s="23"/>
      <c r="K6" s="21" t="s">
        <v>15</v>
      </c>
      <c r="L6" s="22" t="s">
        <v>11</v>
      </c>
      <c r="M6" s="23"/>
      <c r="N6" s="24"/>
      <c r="O6" s="179"/>
      <c r="P6" s="195"/>
      <c r="Q6" s="25"/>
      <c r="R6" s="200"/>
    </row>
    <row r="7" spans="1:18" s="14" customFormat="1" ht="14.25" customHeight="1">
      <c r="A7" s="229"/>
      <c r="B7" s="234"/>
      <c r="C7" s="210"/>
      <c r="D7" s="211"/>
      <c r="E7" s="210"/>
      <c r="F7" s="211"/>
      <c r="G7" s="195"/>
      <c r="H7" s="21" t="s">
        <v>8</v>
      </c>
      <c r="I7" s="22" t="s">
        <v>12</v>
      </c>
      <c r="J7" s="23"/>
      <c r="K7" s="21" t="s">
        <v>16</v>
      </c>
      <c r="L7" s="22" t="s">
        <v>12</v>
      </c>
      <c r="M7" s="23"/>
      <c r="N7" s="24"/>
      <c r="O7" s="179"/>
      <c r="P7" s="195"/>
      <c r="Q7" s="25"/>
      <c r="R7" s="200"/>
    </row>
    <row r="8" spans="1:18" s="14" customFormat="1" ht="13.5">
      <c r="A8" s="229"/>
      <c r="B8" s="234"/>
      <c r="C8" s="212"/>
      <c r="D8" s="213"/>
      <c r="E8" s="212"/>
      <c r="F8" s="213"/>
      <c r="G8" s="195"/>
      <c r="H8" s="26" t="s">
        <v>9</v>
      </c>
      <c r="I8" s="123" t="s">
        <v>13</v>
      </c>
      <c r="J8" s="27"/>
      <c r="K8" s="26" t="s">
        <v>9</v>
      </c>
      <c r="L8" s="123" t="s">
        <v>13</v>
      </c>
      <c r="M8" s="23"/>
      <c r="N8" s="24"/>
      <c r="O8" s="179" t="s">
        <v>18</v>
      </c>
      <c r="P8" s="195" t="s">
        <v>20</v>
      </c>
      <c r="Q8" s="28"/>
      <c r="R8" s="201"/>
    </row>
    <row r="9" spans="1:18" s="14" customFormat="1" ht="14.25" thickBot="1">
      <c r="A9" s="244"/>
      <c r="B9" s="235"/>
      <c r="C9" s="224" t="s">
        <v>5</v>
      </c>
      <c r="D9" s="225"/>
      <c r="E9" s="224" t="s">
        <v>6</v>
      </c>
      <c r="F9" s="225"/>
      <c r="G9" s="29" t="s">
        <v>22</v>
      </c>
      <c r="H9" s="1" t="s">
        <v>10</v>
      </c>
      <c r="I9" s="124"/>
      <c r="J9" s="30"/>
      <c r="K9" s="1" t="s">
        <v>10</v>
      </c>
      <c r="L9" s="124"/>
      <c r="M9" s="30"/>
      <c r="N9" s="31"/>
      <c r="O9" s="180"/>
      <c r="P9" s="196"/>
      <c r="Q9" s="32"/>
      <c r="R9" s="202"/>
    </row>
    <row r="10" spans="1:18" s="14" customFormat="1" ht="13.5">
      <c r="A10" s="249">
        <v>1</v>
      </c>
      <c r="B10" s="103">
        <v>102</v>
      </c>
      <c r="C10" s="222" t="s">
        <v>151</v>
      </c>
      <c r="D10" s="223"/>
      <c r="E10" s="162">
        <v>55147</v>
      </c>
      <c r="F10" s="163"/>
      <c r="G10" s="108" t="s">
        <v>152</v>
      </c>
      <c r="H10" s="3">
        <v>0.2708333333333333</v>
      </c>
      <c r="I10" s="4">
        <f>H12-H10</f>
        <v>0.0924652777777778</v>
      </c>
      <c r="J10" s="175">
        <f>I10/"01:00:00"</f>
        <v>2.219166666666667</v>
      </c>
      <c r="K10" s="5">
        <f>H12+TIME(0,30,0)</f>
        <v>0.38413194444444443</v>
      </c>
      <c r="L10" s="4">
        <f>K11-K10</f>
        <v>0.11324074074074075</v>
      </c>
      <c r="M10" s="175">
        <f>L10/"01:00:00"</f>
        <v>2.717777777777778</v>
      </c>
      <c r="N10" s="175" t="e">
        <f>#REF!/"01:00:00"</f>
        <v>#REF!</v>
      </c>
      <c r="O10" s="178">
        <f>I10+L10</f>
        <v>0.20570601851851855</v>
      </c>
      <c r="P10" s="192">
        <f>40/Q10</f>
        <v>8.102177460192426</v>
      </c>
      <c r="Q10" s="175">
        <f>O10/"01:00:00"</f>
        <v>4.936944444444445</v>
      </c>
      <c r="R10" s="172" t="s">
        <v>192</v>
      </c>
    </row>
    <row r="11" spans="1:18" s="14" customFormat="1" ht="13.5">
      <c r="A11" s="250"/>
      <c r="B11" s="104"/>
      <c r="C11" s="110"/>
      <c r="D11" s="111"/>
      <c r="E11" s="110" t="s">
        <v>153</v>
      </c>
      <c r="F11" s="111"/>
      <c r="G11" s="109"/>
      <c r="H11" s="6">
        <v>0.3562731481481482</v>
      </c>
      <c r="I11" s="7">
        <f>20/J10</f>
        <v>9.012392039053697</v>
      </c>
      <c r="J11" s="176"/>
      <c r="K11" s="8">
        <v>0.4973726851851852</v>
      </c>
      <c r="L11" s="7">
        <f>20/M10</f>
        <v>7.358953393295175</v>
      </c>
      <c r="M11" s="176"/>
      <c r="N11" s="176"/>
      <c r="O11" s="179"/>
      <c r="P11" s="193"/>
      <c r="Q11" s="176"/>
      <c r="R11" s="173"/>
    </row>
    <row r="12" spans="1:18" s="14" customFormat="1" ht="13.5">
      <c r="A12" s="250"/>
      <c r="B12" s="104"/>
      <c r="C12" s="110"/>
      <c r="D12" s="111"/>
      <c r="E12" s="110"/>
      <c r="F12" s="111"/>
      <c r="G12" s="109" t="s">
        <v>154</v>
      </c>
      <c r="H12" s="9">
        <v>0.3632986111111111</v>
      </c>
      <c r="I12" s="181" t="s">
        <v>182</v>
      </c>
      <c r="J12" s="176"/>
      <c r="K12" s="10">
        <v>0.5105671296296296</v>
      </c>
      <c r="L12" s="181" t="s">
        <v>181</v>
      </c>
      <c r="M12" s="176"/>
      <c r="N12" s="176"/>
      <c r="O12" s="179"/>
      <c r="P12" s="193"/>
      <c r="Q12" s="176"/>
      <c r="R12" s="173"/>
    </row>
    <row r="13" spans="1:18" s="14" customFormat="1" ht="14.25" thickBot="1">
      <c r="A13" s="250"/>
      <c r="B13" s="105"/>
      <c r="C13" s="116" t="s">
        <v>155</v>
      </c>
      <c r="D13" s="117"/>
      <c r="E13" s="34" t="s">
        <v>156</v>
      </c>
      <c r="F13" s="35">
        <v>2007</v>
      </c>
      <c r="G13" s="115"/>
      <c r="H13" s="2">
        <f>H12-H11</f>
        <v>0.007025462962962914</v>
      </c>
      <c r="I13" s="182"/>
      <c r="J13" s="177"/>
      <c r="K13" s="2">
        <f>K12-K11</f>
        <v>0.013194444444444398</v>
      </c>
      <c r="L13" s="182"/>
      <c r="M13" s="177"/>
      <c r="N13" s="177"/>
      <c r="O13" s="180"/>
      <c r="P13" s="194"/>
      <c r="Q13" s="177"/>
      <c r="R13" s="174"/>
    </row>
    <row r="14" spans="1:18" s="14" customFormat="1" ht="13.5">
      <c r="A14" s="250"/>
      <c r="B14" s="103">
        <v>103</v>
      </c>
      <c r="C14" s="222" t="s">
        <v>157</v>
      </c>
      <c r="D14" s="223"/>
      <c r="E14" s="162">
        <v>54263</v>
      </c>
      <c r="F14" s="163"/>
      <c r="G14" s="108" t="s">
        <v>158</v>
      </c>
      <c r="H14" s="3">
        <v>0.2708333333333333</v>
      </c>
      <c r="I14" s="4">
        <f>H16-H14</f>
        <v>0.09225694444444449</v>
      </c>
      <c r="J14" s="175">
        <f>I14/"01:00:00"</f>
        <v>2.2141666666666677</v>
      </c>
      <c r="K14" s="5">
        <f>H16+TIME(0,30,0)</f>
        <v>0.3839236111111111</v>
      </c>
      <c r="L14" s="4">
        <f>K15-K14</f>
        <v>0.11355324074074069</v>
      </c>
      <c r="M14" s="175">
        <f>L14/"01:00:00"</f>
        <v>2.7252777777777766</v>
      </c>
      <c r="N14" s="175" t="e">
        <f>#REF!/"01:00:00"</f>
        <v>#REF!</v>
      </c>
      <c r="O14" s="178">
        <f>I14+L14</f>
        <v>0.20581018518518518</v>
      </c>
      <c r="P14" s="192">
        <f>40/Q14</f>
        <v>8.09807670678214</v>
      </c>
      <c r="Q14" s="175">
        <f>O14/"01:00:00"</f>
        <v>4.939444444444445</v>
      </c>
      <c r="R14" s="172" t="s">
        <v>192</v>
      </c>
    </row>
    <row r="15" spans="1:18" s="14" customFormat="1" ht="13.5">
      <c r="A15" s="250"/>
      <c r="B15" s="104"/>
      <c r="C15" s="110"/>
      <c r="D15" s="111"/>
      <c r="E15" s="110" t="s">
        <v>159</v>
      </c>
      <c r="F15" s="111"/>
      <c r="G15" s="109"/>
      <c r="H15" s="6">
        <v>0.35625</v>
      </c>
      <c r="I15" s="7">
        <f>20/J14</f>
        <v>9.032743695897624</v>
      </c>
      <c r="J15" s="176"/>
      <c r="K15" s="8">
        <v>0.4974768518518518</v>
      </c>
      <c r="L15" s="7">
        <f>20/M14</f>
        <v>7.3387014575476535</v>
      </c>
      <c r="M15" s="176"/>
      <c r="N15" s="176"/>
      <c r="O15" s="179"/>
      <c r="P15" s="193"/>
      <c r="Q15" s="176"/>
      <c r="R15" s="173"/>
    </row>
    <row r="16" spans="1:18" s="14" customFormat="1" ht="13.5">
      <c r="A16" s="250"/>
      <c r="B16" s="104"/>
      <c r="C16" s="110"/>
      <c r="D16" s="111"/>
      <c r="E16" s="110" t="s">
        <v>160</v>
      </c>
      <c r="F16" s="111"/>
      <c r="G16" s="109" t="s">
        <v>161</v>
      </c>
      <c r="H16" s="9">
        <v>0.3630902777777778</v>
      </c>
      <c r="I16" s="181" t="s">
        <v>181</v>
      </c>
      <c r="J16" s="176"/>
      <c r="K16" s="10">
        <v>0.5123842592592592</v>
      </c>
      <c r="L16" s="181" t="s">
        <v>183</v>
      </c>
      <c r="M16" s="176"/>
      <c r="N16" s="176"/>
      <c r="O16" s="179"/>
      <c r="P16" s="193"/>
      <c r="Q16" s="176"/>
      <c r="R16" s="173"/>
    </row>
    <row r="17" spans="1:18" s="14" customFormat="1" ht="14.25" thickBot="1">
      <c r="A17" s="250"/>
      <c r="B17" s="105"/>
      <c r="C17" s="116" t="s">
        <v>162</v>
      </c>
      <c r="D17" s="117"/>
      <c r="E17" s="34" t="s">
        <v>163</v>
      </c>
      <c r="F17" s="35">
        <v>2000</v>
      </c>
      <c r="G17" s="115"/>
      <c r="H17" s="2">
        <f>H16-H15</f>
        <v>0.006840277777777792</v>
      </c>
      <c r="I17" s="182"/>
      <c r="J17" s="177"/>
      <c r="K17" s="2">
        <f>K16-K15</f>
        <v>0.014907407407407425</v>
      </c>
      <c r="L17" s="182"/>
      <c r="M17" s="177"/>
      <c r="N17" s="177"/>
      <c r="O17" s="180"/>
      <c r="P17" s="194"/>
      <c r="Q17" s="177"/>
      <c r="R17" s="174"/>
    </row>
    <row r="18" spans="1:18" s="14" customFormat="1" ht="13.5">
      <c r="A18" s="250"/>
      <c r="B18" s="103">
        <v>104</v>
      </c>
      <c r="C18" s="222" t="s">
        <v>164</v>
      </c>
      <c r="D18" s="241"/>
      <c r="E18" s="162"/>
      <c r="F18" s="163"/>
      <c r="G18" s="108" t="s">
        <v>165</v>
      </c>
      <c r="H18" s="3">
        <v>0.2708333333333333</v>
      </c>
      <c r="I18" s="4">
        <f>H20-H18</f>
        <v>0.09710648148148149</v>
      </c>
      <c r="J18" s="175">
        <f>I18/"01:00:00"</f>
        <v>2.3305555555555557</v>
      </c>
      <c r="K18" s="5">
        <f>H20+TIME(0,30,0)</f>
        <v>0.3887731481481481</v>
      </c>
      <c r="L18" s="4">
        <f>K19-K18</f>
        <v>0.10881944444444447</v>
      </c>
      <c r="M18" s="175">
        <f>L18/"01:00:00"</f>
        <v>2.6116666666666672</v>
      </c>
      <c r="N18" s="175" t="e">
        <f>#REF!/"01:00:00"</f>
        <v>#REF!</v>
      </c>
      <c r="O18" s="178">
        <f>I18+L18</f>
        <v>0.20592592592592596</v>
      </c>
      <c r="P18" s="192">
        <f>40/Q18</f>
        <v>8.093525179856114</v>
      </c>
      <c r="Q18" s="175">
        <f>O18/"01:00:00"</f>
        <v>4.942222222222223</v>
      </c>
      <c r="R18" s="172" t="s">
        <v>192</v>
      </c>
    </row>
    <row r="19" spans="1:18" s="14" customFormat="1" ht="13.5">
      <c r="A19" s="250"/>
      <c r="B19" s="104"/>
      <c r="C19" s="242"/>
      <c r="D19" s="243"/>
      <c r="E19" s="110" t="s">
        <v>166</v>
      </c>
      <c r="F19" s="111"/>
      <c r="G19" s="109"/>
      <c r="H19" s="6">
        <v>0.35630787037037037</v>
      </c>
      <c r="I19" s="7">
        <f>20/J18</f>
        <v>8.581644815256256</v>
      </c>
      <c r="J19" s="176"/>
      <c r="K19" s="8">
        <v>0.4975925925925926</v>
      </c>
      <c r="L19" s="7">
        <f>20/M18</f>
        <v>7.657945118059986</v>
      </c>
      <c r="M19" s="176"/>
      <c r="N19" s="176"/>
      <c r="O19" s="179"/>
      <c r="P19" s="193"/>
      <c r="Q19" s="176"/>
      <c r="R19" s="173"/>
    </row>
    <row r="20" spans="1:18" s="14" customFormat="1" ht="13.5">
      <c r="A20" s="250"/>
      <c r="B20" s="104"/>
      <c r="C20" s="242"/>
      <c r="D20" s="243"/>
      <c r="E20" s="110"/>
      <c r="F20" s="111"/>
      <c r="G20" s="109" t="s">
        <v>167</v>
      </c>
      <c r="H20" s="9">
        <v>0.3679398148148148</v>
      </c>
      <c r="I20" s="181" t="s">
        <v>184</v>
      </c>
      <c r="J20" s="176"/>
      <c r="K20" s="10">
        <v>0.5094328703703704</v>
      </c>
      <c r="L20" s="181" t="s">
        <v>181</v>
      </c>
      <c r="M20" s="176"/>
      <c r="N20" s="176"/>
      <c r="O20" s="179"/>
      <c r="P20" s="193"/>
      <c r="Q20" s="176"/>
      <c r="R20" s="173"/>
    </row>
    <row r="21" spans="1:18" s="14" customFormat="1" ht="14.25" thickBot="1">
      <c r="A21" s="250"/>
      <c r="B21" s="105"/>
      <c r="C21" s="116" t="s">
        <v>168</v>
      </c>
      <c r="D21" s="117"/>
      <c r="E21" s="34" t="s">
        <v>169</v>
      </c>
      <c r="F21" s="35">
        <v>2008</v>
      </c>
      <c r="G21" s="115"/>
      <c r="H21" s="2">
        <f>H20-H19</f>
        <v>0.011631944444444431</v>
      </c>
      <c r="I21" s="182"/>
      <c r="J21" s="177"/>
      <c r="K21" s="2">
        <f>K20-K19</f>
        <v>0.011840277777777852</v>
      </c>
      <c r="L21" s="182"/>
      <c r="M21" s="177"/>
      <c r="N21" s="177"/>
      <c r="O21" s="180"/>
      <c r="P21" s="194"/>
      <c r="Q21" s="177"/>
      <c r="R21" s="174"/>
    </row>
    <row r="22" spans="1:18" ht="13.5">
      <c r="A22" s="250"/>
      <c r="B22" s="103">
        <v>101</v>
      </c>
      <c r="C22" s="222" t="s">
        <v>43</v>
      </c>
      <c r="D22" s="223"/>
      <c r="E22" s="162"/>
      <c r="F22" s="163"/>
      <c r="G22" s="108" t="s">
        <v>28</v>
      </c>
      <c r="H22" s="3">
        <v>0.2708333333333333</v>
      </c>
      <c r="I22" s="4">
        <f>H24-H22</f>
        <v>0.09461805555555558</v>
      </c>
      <c r="J22" s="175">
        <f>I22/"01:00:00"</f>
        <v>2.270833333333334</v>
      </c>
      <c r="K22" s="5">
        <f>H24+TIME(0,30,0)</f>
        <v>0.3862847222222222</v>
      </c>
      <c r="L22" s="4">
        <f>K23-K22</f>
        <v>0.1113541666666667</v>
      </c>
      <c r="M22" s="175">
        <f>L22/"01:00:00"</f>
        <v>2.6725000000000008</v>
      </c>
      <c r="N22" s="175" t="e">
        <f>#REF!/"01:00:00"</f>
        <v>#REF!</v>
      </c>
      <c r="O22" s="178">
        <f>I22+L22</f>
        <v>0.20597222222222228</v>
      </c>
      <c r="P22" s="192">
        <f>40/Q22</f>
        <v>8.091706001348614</v>
      </c>
      <c r="Q22" s="175">
        <f>O22/"01:00:00"</f>
        <v>4.943333333333335</v>
      </c>
      <c r="R22" s="172" t="s">
        <v>192</v>
      </c>
    </row>
    <row r="23" spans="1:18" ht="13.5">
      <c r="A23" s="250"/>
      <c r="B23" s="104"/>
      <c r="C23" s="110"/>
      <c r="D23" s="111"/>
      <c r="E23" s="110" t="s">
        <v>150</v>
      </c>
      <c r="F23" s="111"/>
      <c r="G23" s="109"/>
      <c r="H23" s="6">
        <v>0.35638888888888887</v>
      </c>
      <c r="I23" s="7">
        <f>20/J22</f>
        <v>8.807339449541281</v>
      </c>
      <c r="J23" s="176"/>
      <c r="K23" s="8">
        <v>0.4976388888888889</v>
      </c>
      <c r="L23" s="7">
        <f>20/M22</f>
        <v>7.4836295603367615</v>
      </c>
      <c r="M23" s="176"/>
      <c r="N23" s="176"/>
      <c r="O23" s="179"/>
      <c r="P23" s="193"/>
      <c r="Q23" s="176"/>
      <c r="R23" s="173"/>
    </row>
    <row r="24" spans="1:18" ht="13.5">
      <c r="A24" s="250"/>
      <c r="B24" s="104"/>
      <c r="C24" s="110"/>
      <c r="D24" s="111"/>
      <c r="E24" s="110"/>
      <c r="F24" s="111"/>
      <c r="G24" s="109" t="s">
        <v>31</v>
      </c>
      <c r="H24" s="9">
        <v>0.3654513888888889</v>
      </c>
      <c r="I24" s="181" t="s">
        <v>180</v>
      </c>
      <c r="J24" s="176"/>
      <c r="K24" s="10">
        <v>0.5125115740740741</v>
      </c>
      <c r="L24" s="181" t="s">
        <v>181</v>
      </c>
      <c r="M24" s="176"/>
      <c r="N24" s="176"/>
      <c r="O24" s="179"/>
      <c r="P24" s="193"/>
      <c r="Q24" s="176"/>
      <c r="R24" s="173"/>
    </row>
    <row r="25" spans="1:18" ht="14.25" thickBot="1">
      <c r="A25" s="250"/>
      <c r="B25" s="105"/>
      <c r="C25" s="116" t="s">
        <v>44</v>
      </c>
      <c r="D25" s="117"/>
      <c r="E25" s="34" t="s">
        <v>32</v>
      </c>
      <c r="F25" s="35">
        <v>2008</v>
      </c>
      <c r="G25" s="115"/>
      <c r="H25" s="2">
        <f>H24-H23</f>
        <v>0.009062500000000029</v>
      </c>
      <c r="I25" s="182"/>
      <c r="J25" s="177"/>
      <c r="K25" s="2">
        <f>K24-K23</f>
        <v>0.014872685185185197</v>
      </c>
      <c r="L25" s="182"/>
      <c r="M25" s="177"/>
      <c r="N25" s="177"/>
      <c r="O25" s="180"/>
      <c r="P25" s="194"/>
      <c r="Q25" s="177"/>
      <c r="R25" s="174"/>
    </row>
    <row r="26" spans="1:18" ht="13.5">
      <c r="A26" s="250"/>
      <c r="B26" s="103">
        <v>105</v>
      </c>
      <c r="C26" s="162">
        <v>26219</v>
      </c>
      <c r="D26" s="163"/>
      <c r="E26" s="162"/>
      <c r="F26" s="163"/>
      <c r="G26" s="108" t="s">
        <v>171</v>
      </c>
      <c r="H26" s="3">
        <v>0.2708333333333333</v>
      </c>
      <c r="I26" s="4">
        <f>H28-H26</f>
        <v>0.09499999999999997</v>
      </c>
      <c r="J26" s="175">
        <f>I26/"01:00:00"</f>
        <v>2.2799999999999994</v>
      </c>
      <c r="K26" s="5">
        <f>H28+TIME(0,30,0)</f>
        <v>0.3866666666666666</v>
      </c>
      <c r="L26" s="4">
        <f>K27-K26</f>
        <v>0.10032407407407412</v>
      </c>
      <c r="M26" s="175">
        <f>L26/"01:00:00"</f>
        <v>2.407777777777779</v>
      </c>
      <c r="N26" s="175" t="e">
        <f>#REF!/"01:00:00"</f>
        <v>#REF!</v>
      </c>
      <c r="O26" s="178">
        <f>I26+L26</f>
        <v>0.1953240740740741</v>
      </c>
      <c r="P26" s="192">
        <f>40/Q26</f>
        <v>8.532827684285374</v>
      </c>
      <c r="Q26" s="175">
        <f>O26/"01:00:00"</f>
        <v>4.687777777777779</v>
      </c>
      <c r="R26" s="172" t="s">
        <v>193</v>
      </c>
    </row>
    <row r="27" spans="1:18" ht="13.5">
      <c r="A27" s="250"/>
      <c r="B27" s="104"/>
      <c r="C27" s="110" t="s">
        <v>172</v>
      </c>
      <c r="D27" s="111"/>
      <c r="E27" s="110" t="s">
        <v>173</v>
      </c>
      <c r="F27" s="111"/>
      <c r="G27" s="109"/>
      <c r="H27" s="6">
        <v>0.3559953703703704</v>
      </c>
      <c r="I27" s="7">
        <f>20/J26</f>
        <v>8.771929824561406</v>
      </c>
      <c r="J27" s="176"/>
      <c r="K27" s="8">
        <v>0.4869907407407407</v>
      </c>
      <c r="L27" s="7">
        <f>20/M26</f>
        <v>8.306414397784952</v>
      </c>
      <c r="M27" s="176"/>
      <c r="N27" s="176"/>
      <c r="O27" s="179"/>
      <c r="P27" s="193"/>
      <c r="Q27" s="176"/>
      <c r="R27" s="173"/>
    </row>
    <row r="28" spans="1:18" ht="13.5">
      <c r="A28" s="250"/>
      <c r="B28" s="104"/>
      <c r="C28" s="110"/>
      <c r="D28" s="111"/>
      <c r="E28" s="110"/>
      <c r="F28" s="111"/>
      <c r="G28" s="109"/>
      <c r="H28" s="9">
        <v>0.3658333333333333</v>
      </c>
      <c r="I28" s="181" t="s">
        <v>185</v>
      </c>
      <c r="J28" s="176"/>
      <c r="K28" s="10">
        <v>0.5028935185185185</v>
      </c>
      <c r="L28" s="181" t="s">
        <v>186</v>
      </c>
      <c r="M28" s="176"/>
      <c r="N28" s="176"/>
      <c r="O28" s="179"/>
      <c r="P28" s="193"/>
      <c r="Q28" s="176"/>
      <c r="R28" s="173"/>
    </row>
    <row r="29" spans="1:18" ht="14.25" thickBot="1">
      <c r="A29" s="250"/>
      <c r="B29" s="105"/>
      <c r="C29" s="116" t="s">
        <v>174</v>
      </c>
      <c r="D29" s="117"/>
      <c r="E29" s="34" t="s">
        <v>95</v>
      </c>
      <c r="F29" s="35"/>
      <c r="G29" s="115"/>
      <c r="H29" s="2">
        <f>H28-H27</f>
        <v>0.00983796296296291</v>
      </c>
      <c r="I29" s="182"/>
      <c r="J29" s="177"/>
      <c r="K29" s="2">
        <f>K28-K27</f>
        <v>0.015902777777777766</v>
      </c>
      <c r="L29" s="182"/>
      <c r="M29" s="177"/>
      <c r="N29" s="177"/>
      <c r="O29" s="180"/>
      <c r="P29" s="194"/>
      <c r="Q29" s="177"/>
      <c r="R29" s="174"/>
    </row>
    <row r="30" spans="1:19" s="14" customFormat="1" ht="13.5">
      <c r="A30" s="250"/>
      <c r="B30" s="103">
        <v>106</v>
      </c>
      <c r="C30" s="162">
        <v>26510</v>
      </c>
      <c r="D30" s="163"/>
      <c r="E30" s="162"/>
      <c r="F30" s="163"/>
      <c r="G30" s="108" t="s">
        <v>170</v>
      </c>
      <c r="H30" s="3">
        <v>0.2708333333333333</v>
      </c>
      <c r="I30" s="4">
        <f>H32-H30</f>
        <v>0.09487268518518521</v>
      </c>
      <c r="J30" s="175">
        <f>I30/"01:00:00"</f>
        <v>2.276944444444445</v>
      </c>
      <c r="K30" s="5">
        <f>H32+TIME(0,30,0)</f>
        <v>0.38653935185185184</v>
      </c>
      <c r="L30" s="4">
        <f>K31-K30</f>
        <v>0.10047453703703701</v>
      </c>
      <c r="M30" s="175">
        <f>L30/"01:00:00"</f>
        <v>2.4113888888888884</v>
      </c>
      <c r="N30" s="175" t="e">
        <f>#REF!/"01:00:00"</f>
        <v>#REF!</v>
      </c>
      <c r="O30" s="178">
        <f>I30+L30</f>
        <v>0.19534722222222223</v>
      </c>
      <c r="P30" s="192">
        <f>40/Q30</f>
        <v>8.531816565943831</v>
      </c>
      <c r="Q30" s="175">
        <f>O30/"01:00:00"</f>
        <v>4.6883333333333335</v>
      </c>
      <c r="R30" s="172" t="s">
        <v>193</v>
      </c>
      <c r="S30" s="13"/>
    </row>
    <row r="31" spans="1:19" s="14" customFormat="1" ht="13.5">
      <c r="A31" s="250"/>
      <c r="B31" s="104"/>
      <c r="C31" s="110" t="s">
        <v>176</v>
      </c>
      <c r="D31" s="111"/>
      <c r="E31" s="110" t="s">
        <v>177</v>
      </c>
      <c r="F31" s="111"/>
      <c r="G31" s="109"/>
      <c r="H31" s="6">
        <v>0.35596064814814815</v>
      </c>
      <c r="I31" s="7">
        <f>20/J30</f>
        <v>8.783701354153957</v>
      </c>
      <c r="J31" s="176"/>
      <c r="K31" s="8">
        <v>0.48701388888888886</v>
      </c>
      <c r="L31" s="7">
        <f>20/M30</f>
        <v>8.29397534846216</v>
      </c>
      <c r="M31" s="176"/>
      <c r="N31" s="176"/>
      <c r="O31" s="179"/>
      <c r="P31" s="193"/>
      <c r="Q31" s="176"/>
      <c r="R31" s="173"/>
      <c r="S31" s="13"/>
    </row>
    <row r="32" spans="1:19" s="14" customFormat="1" ht="13.5">
      <c r="A32" s="250"/>
      <c r="B32" s="104"/>
      <c r="C32" s="110"/>
      <c r="D32" s="111"/>
      <c r="E32" s="110"/>
      <c r="F32" s="111"/>
      <c r="G32" s="109"/>
      <c r="H32" s="9">
        <v>0.3657060185185185</v>
      </c>
      <c r="I32" s="181" t="s">
        <v>187</v>
      </c>
      <c r="J32" s="176"/>
      <c r="K32" s="10">
        <v>0.5029166666666667</v>
      </c>
      <c r="L32" s="181" t="s">
        <v>187</v>
      </c>
      <c r="M32" s="176"/>
      <c r="N32" s="176"/>
      <c r="O32" s="179"/>
      <c r="P32" s="193"/>
      <c r="Q32" s="176"/>
      <c r="R32" s="173"/>
      <c r="S32" s="13"/>
    </row>
    <row r="33" spans="1:19" s="14" customFormat="1" ht="14.25" thickBot="1">
      <c r="A33" s="251"/>
      <c r="B33" s="105"/>
      <c r="C33" s="247" t="s">
        <v>178</v>
      </c>
      <c r="D33" s="248"/>
      <c r="E33" s="34" t="s">
        <v>175</v>
      </c>
      <c r="F33" s="35">
        <v>2007</v>
      </c>
      <c r="G33" s="115"/>
      <c r="H33" s="2">
        <f>H32-H31</f>
        <v>0.009745370370370376</v>
      </c>
      <c r="I33" s="182"/>
      <c r="J33" s="177"/>
      <c r="K33" s="2">
        <f>K32-K31</f>
        <v>0.01590277777777782</v>
      </c>
      <c r="L33" s="182"/>
      <c r="M33" s="177"/>
      <c r="N33" s="177"/>
      <c r="O33" s="180"/>
      <c r="P33" s="194"/>
      <c r="Q33" s="177"/>
      <c r="R33" s="174"/>
      <c r="S33" s="13"/>
    </row>
    <row r="34" spans="1:18" ht="13.5">
      <c r="A34" s="183" t="s">
        <v>37</v>
      </c>
      <c r="B34" s="184"/>
      <c r="C34" s="184"/>
      <c r="D34" s="184"/>
      <c r="E34" s="184"/>
      <c r="F34" s="184"/>
      <c r="G34" s="185"/>
      <c r="H34" s="3">
        <v>0.2708333333333333</v>
      </c>
      <c r="I34" s="4">
        <f>H36-H34</f>
        <v>0.11458333333333337</v>
      </c>
      <c r="J34" s="175">
        <f>I34/"01:00:00"</f>
        <v>2.750000000000001</v>
      </c>
      <c r="K34" s="5">
        <f>H36+TIME(0,30,0)</f>
        <v>0.40625</v>
      </c>
      <c r="L34" s="4">
        <f>K35-K34</f>
        <v>0.11458333333333337</v>
      </c>
      <c r="M34" s="175">
        <f>L34/"01:00:00"</f>
        <v>2.750000000000001</v>
      </c>
      <c r="N34" s="175" t="e">
        <f>#REF!/"01:00:00"</f>
        <v>#REF!</v>
      </c>
      <c r="O34" s="178">
        <f>I34+L34</f>
        <v>0.22916666666666674</v>
      </c>
      <c r="P34" s="192">
        <f>40/Q34</f>
        <v>7.272727272727271</v>
      </c>
      <c r="Q34" s="175">
        <f>O34/"01:00:00"</f>
        <v>5.500000000000002</v>
      </c>
      <c r="R34" s="172" t="s">
        <v>42</v>
      </c>
    </row>
    <row r="35" spans="1:18" ht="13.5">
      <c r="A35" s="186"/>
      <c r="B35" s="187"/>
      <c r="C35" s="187"/>
      <c r="D35" s="187"/>
      <c r="E35" s="187"/>
      <c r="F35" s="187"/>
      <c r="G35" s="188"/>
      <c r="H35" s="6">
        <v>0.37847222222222227</v>
      </c>
      <c r="I35" s="7">
        <f>20/J34</f>
        <v>7.272727272727271</v>
      </c>
      <c r="J35" s="176"/>
      <c r="K35" s="41">
        <v>0.5208333333333334</v>
      </c>
      <c r="L35" s="7">
        <f>20/M34</f>
        <v>7.272727272727271</v>
      </c>
      <c r="M35" s="176"/>
      <c r="N35" s="176"/>
      <c r="O35" s="179"/>
      <c r="P35" s="193"/>
      <c r="Q35" s="176"/>
      <c r="R35" s="173"/>
    </row>
    <row r="36" spans="1:18" ht="13.5">
      <c r="A36" s="186"/>
      <c r="B36" s="187"/>
      <c r="C36" s="187"/>
      <c r="D36" s="187"/>
      <c r="E36" s="187"/>
      <c r="F36" s="187"/>
      <c r="G36" s="188"/>
      <c r="H36" s="9">
        <v>0.3854166666666667</v>
      </c>
      <c r="I36" s="181"/>
      <c r="J36" s="176"/>
      <c r="K36" s="10">
        <v>0.5416666666666666</v>
      </c>
      <c r="L36" s="181"/>
      <c r="M36" s="176"/>
      <c r="N36" s="176"/>
      <c r="O36" s="179"/>
      <c r="P36" s="193"/>
      <c r="Q36" s="176"/>
      <c r="R36" s="173"/>
    </row>
    <row r="37" spans="1:18" ht="14.25" thickBot="1">
      <c r="A37" s="189"/>
      <c r="B37" s="190"/>
      <c r="C37" s="190"/>
      <c r="D37" s="190"/>
      <c r="E37" s="190"/>
      <c r="F37" s="190"/>
      <c r="G37" s="191"/>
      <c r="H37" s="2">
        <f>H36-H35</f>
        <v>0.00694444444444442</v>
      </c>
      <c r="I37" s="182"/>
      <c r="J37" s="177"/>
      <c r="K37" s="2">
        <f>K36-K35</f>
        <v>0.02083333333333326</v>
      </c>
      <c r="L37" s="182"/>
      <c r="M37" s="177"/>
      <c r="N37" s="177"/>
      <c r="O37" s="180"/>
      <c r="P37" s="194"/>
      <c r="Q37" s="177"/>
      <c r="R37" s="174"/>
    </row>
    <row r="38" spans="1:18" ht="13.5">
      <c r="A38" s="183" t="s">
        <v>46</v>
      </c>
      <c r="B38" s="184"/>
      <c r="C38" s="184"/>
      <c r="D38" s="184"/>
      <c r="E38" s="184"/>
      <c r="F38" s="184"/>
      <c r="G38" s="185"/>
      <c r="H38" s="3">
        <v>0.2708333333333333</v>
      </c>
      <c r="I38" s="4">
        <f>H40-H38</f>
        <v>0.07291666666666669</v>
      </c>
      <c r="J38" s="175">
        <f>I38/"01:00:00"</f>
        <v>1.7500000000000004</v>
      </c>
      <c r="K38" s="5">
        <f>H40+TIME(0,30,0)</f>
        <v>0.3645833333333333</v>
      </c>
      <c r="L38" s="4">
        <f>K39-K38</f>
        <v>0.07291666666666669</v>
      </c>
      <c r="M38" s="175">
        <f>L38/"01:00:00"</f>
        <v>1.7500000000000004</v>
      </c>
      <c r="N38" s="175" t="e">
        <f>#REF!/"01:00:00"</f>
        <v>#REF!</v>
      </c>
      <c r="O38" s="178">
        <f>I38+L38</f>
        <v>0.14583333333333337</v>
      </c>
      <c r="P38" s="192">
        <f>40/Q38</f>
        <v>11.428571428571425</v>
      </c>
      <c r="Q38" s="175">
        <f>O38/"01:00:00"</f>
        <v>3.500000000000001</v>
      </c>
      <c r="R38" s="172"/>
    </row>
    <row r="39" spans="1:18" ht="13.5">
      <c r="A39" s="186"/>
      <c r="B39" s="187"/>
      <c r="C39" s="187"/>
      <c r="D39" s="187"/>
      <c r="E39" s="187"/>
      <c r="F39" s="187"/>
      <c r="G39" s="188"/>
      <c r="H39" s="6">
        <v>0.3368055555555556</v>
      </c>
      <c r="I39" s="7">
        <f>20/J38</f>
        <v>11.428571428571425</v>
      </c>
      <c r="J39" s="176"/>
      <c r="K39" s="41">
        <v>0.4375</v>
      </c>
      <c r="L39" s="7">
        <f>20/M38</f>
        <v>11.428571428571425</v>
      </c>
      <c r="M39" s="176"/>
      <c r="N39" s="176"/>
      <c r="O39" s="179"/>
      <c r="P39" s="193"/>
      <c r="Q39" s="176"/>
      <c r="R39" s="173"/>
    </row>
    <row r="40" spans="1:18" ht="13.5">
      <c r="A40" s="186"/>
      <c r="B40" s="187"/>
      <c r="C40" s="187"/>
      <c r="D40" s="187"/>
      <c r="E40" s="187"/>
      <c r="F40" s="187"/>
      <c r="G40" s="188"/>
      <c r="H40" s="9">
        <v>0.34375</v>
      </c>
      <c r="I40" s="181"/>
      <c r="J40" s="176"/>
      <c r="K40" s="10">
        <v>0.4583333333333333</v>
      </c>
      <c r="L40" s="181"/>
      <c r="M40" s="176"/>
      <c r="N40" s="176"/>
      <c r="O40" s="179"/>
      <c r="P40" s="193"/>
      <c r="Q40" s="176"/>
      <c r="R40" s="173"/>
    </row>
    <row r="41" spans="1:18" ht="14.25" thickBot="1">
      <c r="A41" s="189"/>
      <c r="B41" s="190"/>
      <c r="C41" s="190"/>
      <c r="D41" s="190"/>
      <c r="E41" s="190"/>
      <c r="F41" s="190"/>
      <c r="G41" s="191"/>
      <c r="H41" s="2">
        <f>H40-H39</f>
        <v>0.00694444444444442</v>
      </c>
      <c r="I41" s="182"/>
      <c r="J41" s="177"/>
      <c r="K41" s="2">
        <f>K40-K39</f>
        <v>0.020833333333333315</v>
      </c>
      <c r="L41" s="182"/>
      <c r="M41" s="177"/>
      <c r="N41" s="177"/>
      <c r="O41" s="180"/>
      <c r="P41" s="194"/>
      <c r="Q41" s="177"/>
      <c r="R41" s="174"/>
    </row>
  </sheetData>
  <sheetProtection/>
  <mergeCells count="142">
    <mergeCell ref="A10:A33"/>
    <mergeCell ref="R22:R25"/>
    <mergeCell ref="G24:G25"/>
    <mergeCell ref="I24:I25"/>
    <mergeCell ref="L24:L25"/>
    <mergeCell ref="J22:J25"/>
    <mergeCell ref="M22:M25"/>
    <mergeCell ref="N22:N25"/>
    <mergeCell ref="O22:O25"/>
    <mergeCell ref="B22:B25"/>
    <mergeCell ref="C22:D24"/>
    <mergeCell ref="E22:F22"/>
    <mergeCell ref="G22:G23"/>
    <mergeCell ref="C25:D25"/>
    <mergeCell ref="E23:F24"/>
    <mergeCell ref="G10:G11"/>
    <mergeCell ref="E5:F8"/>
    <mergeCell ref="R30:R33"/>
    <mergeCell ref="I32:I33"/>
    <mergeCell ref="L32:L33"/>
    <mergeCell ref="J30:J33"/>
    <mergeCell ref="M30:M33"/>
    <mergeCell ref="N30:N33"/>
    <mergeCell ref="O30:O33"/>
    <mergeCell ref="P22:P25"/>
    <mergeCell ref="Q22:Q25"/>
    <mergeCell ref="R38:R41"/>
    <mergeCell ref="R34:R37"/>
    <mergeCell ref="Q34:Q37"/>
    <mergeCell ref="P34:P37"/>
    <mergeCell ref="M38:M41"/>
    <mergeCell ref="Q30:Q33"/>
    <mergeCell ref="P38:P41"/>
    <mergeCell ref="Q38:Q41"/>
    <mergeCell ref="P30:P33"/>
    <mergeCell ref="M34:M37"/>
    <mergeCell ref="N34:N37"/>
    <mergeCell ref="N38:N41"/>
    <mergeCell ref="O38:O41"/>
    <mergeCell ref="I40:I41"/>
    <mergeCell ref="L40:L41"/>
    <mergeCell ref="J38:J41"/>
    <mergeCell ref="B10:B13"/>
    <mergeCell ref="C10:D12"/>
    <mergeCell ref="E10:F10"/>
    <mergeCell ref="A38:G41"/>
    <mergeCell ref="J34:J37"/>
    <mergeCell ref="A34:G37"/>
    <mergeCell ref="E11:F12"/>
    <mergeCell ref="B4:B9"/>
    <mergeCell ref="O4:O7"/>
    <mergeCell ref="K4:L4"/>
    <mergeCell ref="O34:O37"/>
    <mergeCell ref="L8:L9"/>
    <mergeCell ref="O8:O9"/>
    <mergeCell ref="L36:L37"/>
    <mergeCell ref="C33:D33"/>
    <mergeCell ref="B30:B33"/>
    <mergeCell ref="I36:I37"/>
    <mergeCell ref="P3:R3"/>
    <mergeCell ref="R4:R9"/>
    <mergeCell ref="H4:I4"/>
    <mergeCell ref="P4:P7"/>
    <mergeCell ref="P8:P9"/>
    <mergeCell ref="I8:I9"/>
    <mergeCell ref="H5:I5"/>
    <mergeCell ref="K5:L5"/>
    <mergeCell ref="F2:L2"/>
    <mergeCell ref="A3:O3"/>
    <mergeCell ref="A1:E2"/>
    <mergeCell ref="A4:A9"/>
    <mergeCell ref="G4:G8"/>
    <mergeCell ref="C9:D9"/>
    <mergeCell ref="E9:F9"/>
    <mergeCell ref="C4:D4"/>
    <mergeCell ref="E4:F4"/>
    <mergeCell ref="C5:D8"/>
    <mergeCell ref="P10:P13"/>
    <mergeCell ref="Q10:Q13"/>
    <mergeCell ref="R10:R13"/>
    <mergeCell ref="I12:I13"/>
    <mergeCell ref="L12:L13"/>
    <mergeCell ref="J10:J13"/>
    <mergeCell ref="M10:M13"/>
    <mergeCell ref="N10:N13"/>
    <mergeCell ref="O10:O13"/>
    <mergeCell ref="P14:P17"/>
    <mergeCell ref="Q14:Q17"/>
    <mergeCell ref="R14:R17"/>
    <mergeCell ref="I16:I17"/>
    <mergeCell ref="L16:L17"/>
    <mergeCell ref="J14:J17"/>
    <mergeCell ref="M14:M17"/>
    <mergeCell ref="N14:N17"/>
    <mergeCell ref="O14:O17"/>
    <mergeCell ref="P18:P21"/>
    <mergeCell ref="Q18:Q21"/>
    <mergeCell ref="R18:R21"/>
    <mergeCell ref="I20:I21"/>
    <mergeCell ref="L20:L21"/>
    <mergeCell ref="J18:J21"/>
    <mergeCell ref="M18:M21"/>
    <mergeCell ref="N18:N21"/>
    <mergeCell ref="O18:O21"/>
    <mergeCell ref="P26:P29"/>
    <mergeCell ref="Q26:Q29"/>
    <mergeCell ref="R26:R29"/>
    <mergeCell ref="I28:I29"/>
    <mergeCell ref="L28:L29"/>
    <mergeCell ref="J26:J29"/>
    <mergeCell ref="M26:M29"/>
    <mergeCell ref="N26:N29"/>
    <mergeCell ref="O26:O29"/>
    <mergeCell ref="G12:G13"/>
    <mergeCell ref="C13:D13"/>
    <mergeCell ref="B14:B17"/>
    <mergeCell ref="C14:D16"/>
    <mergeCell ref="E14:F14"/>
    <mergeCell ref="G14:G15"/>
    <mergeCell ref="E15:F15"/>
    <mergeCell ref="E16:F16"/>
    <mergeCell ref="G16:G17"/>
    <mergeCell ref="C17:D17"/>
    <mergeCell ref="B18:B21"/>
    <mergeCell ref="C18:D20"/>
    <mergeCell ref="E18:F18"/>
    <mergeCell ref="G18:G19"/>
    <mergeCell ref="E19:F20"/>
    <mergeCell ref="G20:G21"/>
    <mergeCell ref="C21:D21"/>
    <mergeCell ref="B26:B29"/>
    <mergeCell ref="C26:D26"/>
    <mergeCell ref="E26:F26"/>
    <mergeCell ref="G26:G29"/>
    <mergeCell ref="C27:D28"/>
    <mergeCell ref="E27:F28"/>
    <mergeCell ref="C29:D29"/>
    <mergeCell ref="C30:D30"/>
    <mergeCell ref="E30:F30"/>
    <mergeCell ref="G30:G33"/>
    <mergeCell ref="C31:D32"/>
    <mergeCell ref="E31:F32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2012-09-18T09:11:03Z</cp:lastPrinted>
  <dcterms:created xsi:type="dcterms:W3CDTF">2007-07-24T02:59:00Z</dcterms:created>
  <dcterms:modified xsi:type="dcterms:W3CDTF">2012-09-18T09:11:13Z</dcterms:modified>
  <cp:category/>
  <cp:version/>
  <cp:contentType/>
  <cp:contentStatus/>
</cp:coreProperties>
</file>