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120km(FEI)" sheetId="1" r:id="rId1"/>
    <sheet name="80km(FEI)" sheetId="2" r:id="rId2"/>
    <sheet name="80km(JEF) " sheetId="3" r:id="rId3"/>
    <sheet name="60km" sheetId="4" r:id="rId4"/>
    <sheet name="40km" sheetId="5" r:id="rId5"/>
    <sheet name="20km" sheetId="6" r:id="rId6"/>
  </sheets>
  <definedNames/>
  <calcPr fullCalcOnLoad="1"/>
</workbook>
</file>

<file path=xl/sharedStrings.xml><?xml version="1.0" encoding="utf-8"?>
<sst xmlns="http://schemas.openxmlformats.org/spreadsheetml/2006/main" count="590" uniqueCount="303">
  <si>
    <t>出番</t>
  </si>
  <si>
    <t>選手名</t>
  </si>
  <si>
    <t>馬名</t>
  </si>
  <si>
    <t>所属</t>
  </si>
  <si>
    <t>全走行時間</t>
  </si>
  <si>
    <t>全平均時速</t>
  </si>
  <si>
    <t>結果</t>
  </si>
  <si>
    <t>FEI公認種目</t>
  </si>
  <si>
    <t>審判長：マイク・トムリンソン</t>
  </si>
  <si>
    <t>ゼッケン馬No</t>
  </si>
  <si>
    <t>FEI No</t>
  </si>
  <si>
    <t>Rider</t>
  </si>
  <si>
    <t>Horse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</si>
  <si>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</si>
  <si>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</si>
  <si>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</si>
  <si>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</si>
  <si>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</si>
  <si>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</si>
  <si>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</si>
  <si>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</si>
  <si>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</si>
  <si>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</si>
  <si>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</si>
  <si>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</si>
  <si>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</si>
  <si>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</si>
  <si>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</si>
  <si>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Club</t>
  </si>
  <si>
    <t>１Leg２０ｋｍ</t>
  </si>
  <si>
    <t>Start T</t>
  </si>
  <si>
    <t>JEF公認種目</t>
  </si>
  <si>
    <t>ＣＥＩ２☆１２０ｋｍ競技</t>
  </si>
  <si>
    <t>ＣＥＩ１☆８０ｋｍ競技</t>
  </si>
  <si>
    <t>６０ｋｍトレーニングライド</t>
  </si>
  <si>
    <t>４０ｋｍトレーニングライド</t>
  </si>
  <si>
    <t>２０ｋｍトレーニングライド</t>
  </si>
  <si>
    <t>蓮見　清一</t>
  </si>
  <si>
    <t>カリーム</t>
  </si>
  <si>
    <t>Hasumi Seiichi</t>
  </si>
  <si>
    <t>KAREEM PJ</t>
  </si>
  <si>
    <t>北池　ひろみ</t>
  </si>
  <si>
    <t>Kitaike Hiromi</t>
  </si>
  <si>
    <t>MOMOHANAHIME</t>
  </si>
  <si>
    <t>百花姫</t>
  </si>
  <si>
    <t>篠崎　昭</t>
  </si>
  <si>
    <t>審判長：マイク・トムリンソン</t>
  </si>
  <si>
    <t>出
番</t>
  </si>
  <si>
    <t>ゼッ
ケン
馬No</t>
  </si>
  <si>
    <t>ｱﾗﾋﾞｱﾝHR</t>
  </si>
  <si>
    <t>Arabian HR</t>
  </si>
  <si>
    <t>Arabian HR</t>
  </si>
  <si>
    <t>ｱﾗﾋﾞｱﾝHR</t>
  </si>
  <si>
    <t>Arabian HR</t>
  </si>
  <si>
    <t>七野　友子</t>
  </si>
  <si>
    <t>Arabian HR</t>
  </si>
  <si>
    <t>Gelding</t>
  </si>
  <si>
    <t>Gelding</t>
  </si>
  <si>
    <t>Gelding</t>
  </si>
  <si>
    <t>山﨑　三季代</t>
  </si>
  <si>
    <t>Arabian HR</t>
  </si>
  <si>
    <t>Yamazaki Mikiyo</t>
  </si>
  <si>
    <t>Gelding</t>
  </si>
  <si>
    <t>花子</t>
  </si>
  <si>
    <t>HANAKO</t>
  </si>
  <si>
    <t>Arabian HR</t>
  </si>
  <si>
    <t>Mare</t>
  </si>
  <si>
    <t>Mare</t>
  </si>
  <si>
    <t>海老澤　潤</t>
  </si>
  <si>
    <t>ジュリアスシーザー</t>
  </si>
  <si>
    <t>JULIUS CAESAR</t>
  </si>
  <si>
    <t>Ebisawa Jun</t>
  </si>
  <si>
    <t>Gelding</t>
  </si>
  <si>
    <t>中尾　能子</t>
  </si>
  <si>
    <t>アレクサンダー</t>
  </si>
  <si>
    <t>ALEXANDER</t>
  </si>
  <si>
    <t>Nakao Takako</t>
  </si>
  <si>
    <t>T Dosanko</t>
  </si>
  <si>
    <t>Shinozaki Akira</t>
  </si>
  <si>
    <t>NOVICE</t>
  </si>
  <si>
    <t>藤井　雅之</t>
  </si>
  <si>
    <t>ｱﾗﾋﾞｱﾝHR</t>
  </si>
  <si>
    <t>SASHA</t>
  </si>
  <si>
    <t>SunnyF</t>
  </si>
  <si>
    <t>Yoshikawa Eiji</t>
  </si>
  <si>
    <t>Mare</t>
  </si>
  <si>
    <t>遠藤　乃理子</t>
  </si>
  <si>
    <t>Endo Noriko</t>
  </si>
  <si>
    <t>USA112200</t>
  </si>
  <si>
    <t>ギィタップ</t>
  </si>
  <si>
    <t>DAMEON PJ</t>
  </si>
  <si>
    <t>ｱﾗﾋﾞｱﾝHR</t>
  </si>
  <si>
    <t>平均時速１０km/h(参考)</t>
  </si>
  <si>
    <t>ｱﾗﾋﾞｱﾝHR</t>
  </si>
  <si>
    <t>谷　邦彦</t>
  </si>
  <si>
    <t>勝太郎</t>
  </si>
  <si>
    <t>ゾルタン</t>
  </si>
  <si>
    <t>ZOLTAAN</t>
  </si>
  <si>
    <t>JPN40047</t>
  </si>
  <si>
    <t>T　どさんこ</t>
  </si>
  <si>
    <t>スピリッツ</t>
  </si>
  <si>
    <t>SPIRITS</t>
  </si>
  <si>
    <t>八ヶ岳LR</t>
  </si>
  <si>
    <t>高鳥　勉</t>
  </si>
  <si>
    <t>YatsugatakeLR</t>
  </si>
  <si>
    <t>Takatori Tsutomu</t>
  </si>
  <si>
    <t>湯の山RC</t>
  </si>
  <si>
    <t>クロ</t>
  </si>
  <si>
    <t>KURO</t>
  </si>
  <si>
    <t>YunoyamaRC</t>
  </si>
  <si>
    <t>Nakayama Ichiro</t>
  </si>
  <si>
    <t>Gelding</t>
  </si>
  <si>
    <t>平均時速８km/h(参考)</t>
  </si>
  <si>
    <t>２Leg２０ｋｍ</t>
  </si>
  <si>
    <t>平均時速７．５km/h、制限時間８時間：最低タイム(参考)</t>
  </si>
  <si>
    <t>秋山　都</t>
  </si>
  <si>
    <t>コリン</t>
  </si>
  <si>
    <t>KORIN</t>
  </si>
  <si>
    <t>Akiyama Miyako</t>
  </si>
  <si>
    <t>Mare</t>
  </si>
  <si>
    <t>岡畠　幸穂</t>
  </si>
  <si>
    <t>ｱﾗﾋﾞｱﾝHR</t>
  </si>
  <si>
    <t>Arabian HR</t>
  </si>
  <si>
    <t>Okahata Yukiho</t>
  </si>
  <si>
    <t>YunoyamaRC</t>
  </si>
  <si>
    <t>平均時速７．３km/h、制限時間５時間３０分：最低タイム(参考)</t>
  </si>
  <si>
    <t>平均時速６．７km/h、制限時間３時間：最低タイム(参考)</t>
  </si>
  <si>
    <t>Stallion</t>
  </si>
  <si>
    <t>咲亜紗</t>
  </si>
  <si>
    <t>BLUE</t>
  </si>
  <si>
    <t>BLUE</t>
  </si>
  <si>
    <t>RED</t>
  </si>
  <si>
    <t>102UU23</t>
  </si>
  <si>
    <t>Shichino Tomoko</t>
  </si>
  <si>
    <t>JPN40027</t>
  </si>
  <si>
    <t>102UM46</t>
  </si>
  <si>
    <t>ｱﾗﾋﾞｱﾝHR</t>
  </si>
  <si>
    <t>Gelding</t>
  </si>
  <si>
    <t>Gelding</t>
  </si>
  <si>
    <t>JPN40036</t>
  </si>
  <si>
    <t>ﾈｲﾃｨﾌﾞV</t>
  </si>
  <si>
    <t>KATSUTARO</t>
  </si>
  <si>
    <t>Native V</t>
  </si>
  <si>
    <t>Tani Kunihiko</t>
  </si>
  <si>
    <t>Gelding</t>
  </si>
  <si>
    <t>１Leg２０ｋｍ</t>
  </si>
  <si>
    <t>２Leg２０ｋｍ</t>
  </si>
  <si>
    <t>３Leg２０ｋｍ</t>
  </si>
  <si>
    <t>４Leg２０ｋｍ</t>
  </si>
  <si>
    <t>５Leg２０ｋｍ</t>
  </si>
  <si>
    <t>６Leg２０ｋｍ</t>
  </si>
  <si>
    <t>制限時間：１２時間（１９：５０）</t>
  </si>
  <si>
    <t>JPN40079</t>
  </si>
  <si>
    <t>佐々木　保</t>
  </si>
  <si>
    <t>レミントンスティールⅡ</t>
  </si>
  <si>
    <t>REMINGTON STEELE JR</t>
  </si>
  <si>
    <t>Sasaki Tamotsu</t>
  </si>
  <si>
    <t>制限時間：８時間（１４：５５）</t>
  </si>
  <si>
    <t>寺町　智華子</t>
  </si>
  <si>
    <t>アイマ</t>
  </si>
  <si>
    <t>Im Aflame</t>
  </si>
  <si>
    <t>Teramachi Chikako</t>
  </si>
  <si>
    <t>花村　武志</t>
  </si>
  <si>
    <t>ムーン</t>
  </si>
  <si>
    <t>MOON</t>
  </si>
  <si>
    <t>Arabian HR</t>
  </si>
  <si>
    <t>Hanamura Takeshi</t>
  </si>
  <si>
    <t>Mare</t>
  </si>
  <si>
    <t>ｱﾗﾋﾞｱﾝHR</t>
  </si>
  <si>
    <t>元吉　真弓</t>
  </si>
  <si>
    <t>ファウスト</t>
  </si>
  <si>
    <t>FAUSTO BL</t>
  </si>
  <si>
    <t>Arabian HR</t>
  </si>
  <si>
    <t>Motoyoshi Mayumi</t>
  </si>
  <si>
    <t>サニーF</t>
  </si>
  <si>
    <t>北村　さとみ</t>
  </si>
  <si>
    <t>かすみ姫</t>
  </si>
  <si>
    <t>KASUMIHIME</t>
  </si>
  <si>
    <t>SunnyF</t>
  </si>
  <si>
    <t>Kitamura Satomi</t>
  </si>
  <si>
    <t>Mare</t>
  </si>
  <si>
    <t>吉川　英司</t>
  </si>
  <si>
    <t>T　どさんこ</t>
  </si>
  <si>
    <t>上　知裕</t>
  </si>
  <si>
    <t>ハンサムハンター</t>
  </si>
  <si>
    <t>HANDSOME HANTER</t>
  </si>
  <si>
    <t>T Dosanko</t>
  </si>
  <si>
    <t>Ue Chihiro</t>
  </si>
  <si>
    <t>永塚　たをり</t>
  </si>
  <si>
    <t>白龍</t>
  </si>
  <si>
    <t>HAKURYU</t>
  </si>
  <si>
    <t>T Dosanko</t>
  </si>
  <si>
    <t>Nagatsuka Tawori</t>
  </si>
  <si>
    <t>Gelding</t>
  </si>
  <si>
    <t>中山　伊知朗</t>
  </si>
  <si>
    <t>制限時間：１０時間（１６：５５）</t>
  </si>
  <si>
    <t>審判長：細野　利昭</t>
  </si>
  <si>
    <t>２０１２年６月１日(金)～６月２日(土)   照月湖　エンデュランス・ザ・ベスト･ジャパン･カップ　CEI</t>
  </si>
  <si>
    <t>審判長：細野　利昭</t>
  </si>
  <si>
    <t>制限時間：８時間（１４：３０）　　ノービス　5時間半～8時間（１２：００～１４：３０）</t>
  </si>
  <si>
    <t>２０１２年６月１日(金)～６月２日(土)   照月湖　エンデュランス・ザ・ベスト･ジャパン･カップ　CEI</t>
  </si>
  <si>
    <t>JEF No</t>
  </si>
  <si>
    <t>ゲンジ</t>
  </si>
  <si>
    <t>GENJI</t>
  </si>
  <si>
    <t>Gelding</t>
  </si>
  <si>
    <t>Fujii　Masayuki</t>
  </si>
  <si>
    <t>佐藤　圭</t>
  </si>
  <si>
    <t>八王子RC</t>
  </si>
  <si>
    <t>ブレーブキッド</t>
  </si>
  <si>
    <t>BRAVE KID</t>
  </si>
  <si>
    <t>Hachioji RC</t>
  </si>
  <si>
    <t>Sato Kei</t>
  </si>
  <si>
    <t>三木　敬裕</t>
  </si>
  <si>
    <t>ルーシー　M</t>
  </si>
  <si>
    <t>LUCY　M</t>
  </si>
  <si>
    <t>Miki Takahiro</t>
  </si>
  <si>
    <t>山田　満</t>
  </si>
  <si>
    <t>ｶﾅﾃﾞｨｱﾝCY</t>
  </si>
  <si>
    <t>Canadian CY</t>
  </si>
  <si>
    <t>Yamada Mitsuru</t>
  </si>
  <si>
    <t>Cutoff Time</t>
  </si>
  <si>
    <t>制限時間：３時間半～５時間半（９：４５～１１：４５)</t>
  </si>
  <si>
    <t>森本　尚夫</t>
  </si>
  <si>
    <t>ユーリン</t>
  </si>
  <si>
    <t>ｱﾗﾋﾞｱﾝHR</t>
  </si>
  <si>
    <t>YOURIN</t>
  </si>
  <si>
    <t>Arabian HR</t>
  </si>
  <si>
    <t>Morimoto Hisao</t>
  </si>
  <si>
    <t>Mare</t>
  </si>
  <si>
    <t>あせい</t>
  </si>
  <si>
    <t>Tどさんこ</t>
  </si>
  <si>
    <t>下垣　和子</t>
  </si>
  <si>
    <t>ASEI</t>
  </si>
  <si>
    <t>T Dosanko</t>
  </si>
  <si>
    <t>Shimogaki Kazuko</t>
  </si>
  <si>
    <t>Gelding</t>
  </si>
  <si>
    <t>下垣　桂二</t>
  </si>
  <si>
    <t>ダフーム</t>
  </si>
  <si>
    <t>DAFOOM</t>
  </si>
  <si>
    <t>Shimogaki Keiji</t>
  </si>
  <si>
    <t>甲斐　千夜子</t>
  </si>
  <si>
    <t>姫桜</t>
  </si>
  <si>
    <t>HIMEZAKURA</t>
  </si>
  <si>
    <t>Kai Chiyoko</t>
  </si>
  <si>
    <t>柳　順一</t>
  </si>
  <si>
    <t>リサコ</t>
  </si>
  <si>
    <t>ｱﾗﾋﾞｱﾝHR</t>
  </si>
  <si>
    <t>RISAKO</t>
  </si>
  <si>
    <t>Arabian HR</t>
  </si>
  <si>
    <t>Yanagi Junichi</t>
  </si>
  <si>
    <t>Mare</t>
  </si>
  <si>
    <t>三木　実穂</t>
  </si>
  <si>
    <t>ロングスコーピオ</t>
  </si>
  <si>
    <t>ＬＯＮＧ　ＳＣＯＲＰＩＯ</t>
  </si>
  <si>
    <t>Miki Miho</t>
  </si>
  <si>
    <t>山川　恵理香</t>
  </si>
  <si>
    <t>Yamakawa Erika</t>
  </si>
  <si>
    <t>小寺　克明</t>
  </si>
  <si>
    <t>龍星</t>
  </si>
  <si>
    <t>RYUSEI</t>
  </si>
  <si>
    <t>Kodera Katsuaki</t>
  </si>
  <si>
    <t>制限時間：２時間～３時間（７：４５～８：４５)</t>
  </si>
  <si>
    <t>平均時速１０．９km/h、５時間３０分：ノービス最速タイム(参考)</t>
  </si>
  <si>
    <t>平均時速１１．４km/h、３時間３０分：最速タイム(参考)</t>
  </si>
  <si>
    <t>平均時速１０km/h、２時間：最速タイム(参考)</t>
  </si>
  <si>
    <t>２０１２年６月１日(金)～６月２日(土)   照月湖　エンデュランス・ザ・ベスト･ジャパン･カップ　CEI</t>
  </si>
  <si>
    <t>JEF　８０ｋｍ競技</t>
  </si>
  <si>
    <t>トリニティ</t>
  </si>
  <si>
    <t>TRINTY</t>
  </si>
  <si>
    <t>Mare</t>
  </si>
  <si>
    <t>ケースター</t>
  </si>
  <si>
    <t>ユキツバキ</t>
  </si>
  <si>
    <t>YUKITSUBAKI</t>
  </si>
  <si>
    <t>AKホースG</t>
  </si>
  <si>
    <t>AK HorseG</t>
  </si>
  <si>
    <t>JPN40078</t>
  </si>
  <si>
    <t>K STAR</t>
  </si>
  <si>
    <t>Stallion</t>
  </si>
  <si>
    <t>Gelding</t>
  </si>
  <si>
    <t>優勝</t>
  </si>
  <si>
    <t>第2位</t>
  </si>
  <si>
    <t>第３位</t>
  </si>
  <si>
    <t>完走</t>
  </si>
  <si>
    <t>完走</t>
  </si>
  <si>
    <t>ファイヤーサイン</t>
  </si>
  <si>
    <t>FIRE SINE</t>
  </si>
  <si>
    <t>第3位</t>
  </si>
  <si>
    <t>第4位</t>
  </si>
  <si>
    <t>第5位</t>
  </si>
  <si>
    <t>第6位</t>
  </si>
  <si>
    <t>第2位
ＢＣ</t>
  </si>
  <si>
    <t>第7位</t>
  </si>
  <si>
    <t>第５位</t>
  </si>
  <si>
    <t>第６位</t>
  </si>
  <si>
    <t>第７位</t>
  </si>
  <si>
    <t>跛行Ｅ</t>
  </si>
  <si>
    <t>出走前跛行Ｅ</t>
  </si>
  <si>
    <t>完走率：100％</t>
  </si>
  <si>
    <t>完走率：0％</t>
  </si>
  <si>
    <t>完走率：87％</t>
  </si>
  <si>
    <t>第４位　　　　　　ＢＣ</t>
  </si>
  <si>
    <t>完走率：100%</t>
  </si>
  <si>
    <t>破行E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</si>
</sst>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21" fontId="0" fillId="0" borderId="0" xfId="0" applyNumberFormat="1" applyFill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8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21" fontId="0" fillId="0" borderId="33" xfId="0" applyNumberFormat="1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21" fontId="23" fillId="0" borderId="14" xfId="0" applyNumberFormat="1" applyFont="1" applyFill="1" applyBorder="1" applyAlignment="1">
      <alignment horizontal="right" vertical="center" shrinkToFit="1"/>
    </xf>
    <xf numFmtId="0" fontId="23" fillId="0" borderId="35" xfId="0" applyFont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horizontal="center" vertical="center" shrinkToFit="1"/>
    </xf>
    <xf numFmtId="176" fontId="0" fillId="0" borderId="47" xfId="0" applyNumberFormat="1" applyFill="1" applyBorder="1" applyAlignment="1">
      <alignment horizontal="center" vertical="center" shrinkToFit="1"/>
    </xf>
    <xf numFmtId="176" fontId="0" fillId="0" borderId="24" xfId="0" applyNumberFormat="1" applyFill="1" applyBorder="1" applyAlignment="1">
      <alignment horizontal="center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center" vertical="center" shrinkToFit="1"/>
    </xf>
    <xf numFmtId="21" fontId="0" fillId="0" borderId="49" xfId="0" applyNumberFormat="1" applyFill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21" fontId="0" fillId="0" borderId="51" xfId="0" applyNumberForma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 wrapText="1" shrinkToFit="1"/>
    </xf>
    <xf numFmtId="0" fontId="0" fillId="0" borderId="39" xfId="0" applyFill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wrapText="1" shrinkToFit="1"/>
    </xf>
    <xf numFmtId="0" fontId="0" fillId="0" borderId="68" xfId="0" applyFill="1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51" xfId="0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21" fontId="0" fillId="0" borderId="73" xfId="0" applyNumberFormat="1" applyFont="1" applyFill="1" applyBorder="1" applyAlignment="1">
      <alignment horizontal="center" vertical="center" shrinkToFit="1"/>
    </xf>
    <xf numFmtId="21" fontId="0" fillId="0" borderId="74" xfId="0" applyNumberFormat="1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23" fillId="0" borderId="27" xfId="0" applyFont="1" applyBorder="1" applyAlignment="1">
      <alignment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21" fontId="0" fillId="0" borderId="68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 wrapText="1" shrinkToFit="1"/>
    </xf>
    <xf numFmtId="0" fontId="0" fillId="0" borderId="66" xfId="0" applyFill="1" applyBorder="1" applyAlignment="1">
      <alignment horizontal="center" vertical="center" wrapText="1" shrinkToFit="1"/>
    </xf>
    <xf numFmtId="0" fontId="0" fillId="0" borderId="67" xfId="0" applyFill="1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2" fillId="0" borderId="27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0" fillId="0" borderId="27" xfId="0" applyFill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83" xfId="0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84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196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75390625" style="14" customWidth="1"/>
    <col min="3" max="4" width="7.50390625" style="15" customWidth="1"/>
    <col min="5" max="7" width="9.00390625" style="13" customWidth="1"/>
    <col min="8" max="8" width="9.00390625" style="17" customWidth="1"/>
    <col min="9" max="9" width="9.00390625" style="13" customWidth="1"/>
    <col min="10" max="10" width="0.12890625" style="13" customWidth="1"/>
    <col min="11" max="11" width="9.00390625" style="17" customWidth="1"/>
    <col min="12" max="12" width="9.00390625" style="13" customWidth="1"/>
    <col min="13" max="13" width="0.12890625" style="13" customWidth="1"/>
    <col min="14" max="14" width="9.625" style="17" bestFit="1" customWidth="1"/>
    <col min="15" max="15" width="9.00390625" style="13" customWidth="1"/>
    <col min="16" max="16" width="6.00390625" style="13" hidden="1" customWidth="1"/>
    <col min="17" max="17" width="9.00390625" style="17" customWidth="1"/>
    <col min="18" max="18" width="8.875" style="13" customWidth="1"/>
    <col min="19" max="19" width="4.125" style="13" hidden="1" customWidth="1"/>
    <col min="20" max="20" width="9.00390625" style="17" customWidth="1"/>
    <col min="21" max="21" width="9.00390625" style="13" customWidth="1"/>
    <col min="22" max="22" width="8.25390625" style="13" hidden="1" customWidth="1"/>
    <col min="23" max="23" width="9.00390625" style="17" customWidth="1"/>
    <col min="24" max="24" width="9.00390625" style="13" customWidth="1"/>
    <col min="25" max="25" width="8.625" style="13" hidden="1" customWidth="1"/>
    <col min="26" max="26" width="3.125" style="13" hidden="1" customWidth="1"/>
    <col min="27" max="27" width="9.00390625" style="17" customWidth="1"/>
    <col min="28" max="28" width="12.625" style="13" customWidth="1"/>
    <col min="29" max="29" width="0.12890625" style="13" customWidth="1"/>
    <col min="30" max="30" width="12.625" style="13" customWidth="1"/>
    <col min="31" max="16384" width="9.00390625" style="13" customWidth="1"/>
  </cols>
  <sheetData>
    <row r="1" spans="1:27" ht="13.5" customHeight="1">
      <c r="A1" s="114" t="s">
        <v>32</v>
      </c>
      <c r="B1" s="114"/>
      <c r="C1" s="114"/>
      <c r="D1" s="114"/>
      <c r="E1" s="114"/>
      <c r="H1" s="99"/>
      <c r="I1" s="99"/>
      <c r="J1" s="99"/>
      <c r="K1" s="99"/>
      <c r="L1" s="99"/>
      <c r="N1" s="13"/>
      <c r="Q1" s="13"/>
      <c r="T1" s="13"/>
      <c r="W1" s="13"/>
      <c r="AA1" s="13"/>
    </row>
    <row r="2" spans="1:21" ht="18.75" customHeight="1">
      <c r="A2" s="114"/>
      <c r="B2" s="114"/>
      <c r="C2" s="114"/>
      <c r="D2" s="114"/>
      <c r="E2" s="114"/>
      <c r="F2" s="16" t="s">
        <v>7</v>
      </c>
      <c r="H2" s="99" t="s">
        <v>151</v>
      </c>
      <c r="I2" s="99"/>
      <c r="J2" s="99"/>
      <c r="K2" s="99"/>
      <c r="L2" s="99"/>
      <c r="M2" s="99"/>
      <c r="N2" s="99"/>
      <c r="O2" s="99"/>
      <c r="P2" s="99"/>
      <c r="Q2" s="99"/>
      <c r="R2" s="99"/>
      <c r="T2" s="142" t="s">
        <v>297</v>
      </c>
      <c r="U2" s="142"/>
    </row>
    <row r="3" spans="1:30" s="19" customFormat="1" ht="18.75" customHeight="1" thickBot="1">
      <c r="A3" s="130" t="s">
        <v>197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40"/>
      <c r="X3" s="40"/>
      <c r="Y3" s="40"/>
      <c r="Z3" s="40"/>
      <c r="AB3" s="134" t="s">
        <v>46</v>
      </c>
      <c r="AC3" s="134"/>
      <c r="AD3" s="134"/>
    </row>
    <row r="4" spans="1:30" ht="13.5" customHeight="1">
      <c r="A4" s="115" t="s">
        <v>47</v>
      </c>
      <c r="B4" s="118" t="s">
        <v>48</v>
      </c>
      <c r="C4" s="122" t="s">
        <v>10</v>
      </c>
      <c r="D4" s="123"/>
      <c r="E4" s="122" t="s">
        <v>10</v>
      </c>
      <c r="F4" s="123"/>
      <c r="G4" s="131" t="s">
        <v>3</v>
      </c>
      <c r="H4" s="126" t="s">
        <v>145</v>
      </c>
      <c r="I4" s="127"/>
      <c r="J4" s="20"/>
      <c r="K4" s="126" t="s">
        <v>146</v>
      </c>
      <c r="L4" s="127"/>
      <c r="M4" s="20"/>
      <c r="N4" s="126" t="s">
        <v>147</v>
      </c>
      <c r="O4" s="127"/>
      <c r="P4" s="20"/>
      <c r="Q4" s="126" t="s">
        <v>148</v>
      </c>
      <c r="R4" s="127"/>
      <c r="S4" s="20"/>
      <c r="T4" s="126" t="s">
        <v>149</v>
      </c>
      <c r="U4" s="127"/>
      <c r="V4" s="20"/>
      <c r="W4" s="126" t="s">
        <v>150</v>
      </c>
      <c r="X4" s="127"/>
      <c r="Y4" s="21"/>
      <c r="Z4" s="22"/>
      <c r="AA4" s="82" t="s">
        <v>23</v>
      </c>
      <c r="AB4" s="131" t="s">
        <v>25</v>
      </c>
      <c r="AC4" s="23"/>
      <c r="AD4" s="136" t="s">
        <v>27</v>
      </c>
    </row>
    <row r="5" spans="1:30" ht="13.5" customHeight="1">
      <c r="A5" s="116"/>
      <c r="B5" s="119"/>
      <c r="C5" s="68" t="s">
        <v>1</v>
      </c>
      <c r="D5" s="69"/>
      <c r="E5" s="68" t="s">
        <v>2</v>
      </c>
      <c r="F5" s="69"/>
      <c r="G5" s="132"/>
      <c r="H5" s="102" t="s">
        <v>130</v>
      </c>
      <c r="I5" s="103"/>
      <c r="J5" s="54"/>
      <c r="K5" s="102" t="s">
        <v>129</v>
      </c>
      <c r="L5" s="103"/>
      <c r="M5" s="54"/>
      <c r="N5" s="102" t="s">
        <v>129</v>
      </c>
      <c r="O5" s="103"/>
      <c r="P5" s="54"/>
      <c r="Q5" s="102" t="s">
        <v>129</v>
      </c>
      <c r="R5" s="103"/>
      <c r="S5" s="54"/>
      <c r="T5" s="102" t="s">
        <v>131</v>
      </c>
      <c r="U5" s="103"/>
      <c r="V5" s="54"/>
      <c r="W5" s="102" t="s">
        <v>131</v>
      </c>
      <c r="X5" s="103"/>
      <c r="Y5" s="55"/>
      <c r="Z5" s="56"/>
      <c r="AA5" s="135"/>
      <c r="AB5" s="132"/>
      <c r="AC5" s="57"/>
      <c r="AD5" s="137"/>
    </row>
    <row r="6" spans="1:30" s="14" customFormat="1" ht="14.25" customHeight="1">
      <c r="A6" s="116"/>
      <c r="B6" s="120"/>
      <c r="C6" s="70"/>
      <c r="D6" s="71"/>
      <c r="E6" s="70"/>
      <c r="F6" s="71"/>
      <c r="G6" s="133"/>
      <c r="H6" s="24" t="s">
        <v>13</v>
      </c>
      <c r="I6" s="25" t="s">
        <v>17</v>
      </c>
      <c r="J6" s="26"/>
      <c r="K6" s="24" t="s">
        <v>21</v>
      </c>
      <c r="L6" s="25" t="s">
        <v>17</v>
      </c>
      <c r="M6" s="26"/>
      <c r="N6" s="24" t="s">
        <v>21</v>
      </c>
      <c r="O6" s="25" t="s">
        <v>17</v>
      </c>
      <c r="P6" s="26"/>
      <c r="Q6" s="24" t="s">
        <v>21</v>
      </c>
      <c r="R6" s="25" t="s">
        <v>17</v>
      </c>
      <c r="S6" s="26"/>
      <c r="T6" s="24" t="s">
        <v>21</v>
      </c>
      <c r="U6" s="25" t="s">
        <v>17</v>
      </c>
      <c r="V6" s="26"/>
      <c r="W6" s="24" t="s">
        <v>21</v>
      </c>
      <c r="X6" s="25" t="s">
        <v>17</v>
      </c>
      <c r="Y6" s="26"/>
      <c r="Z6" s="27"/>
      <c r="AA6" s="83"/>
      <c r="AB6" s="133"/>
      <c r="AC6" s="28"/>
      <c r="AD6" s="138"/>
    </row>
    <row r="7" spans="1:30" s="14" customFormat="1" ht="13.5">
      <c r="A7" s="116"/>
      <c r="B7" s="120"/>
      <c r="C7" s="70"/>
      <c r="D7" s="71"/>
      <c r="E7" s="70"/>
      <c r="F7" s="71"/>
      <c r="G7" s="133"/>
      <c r="H7" s="24" t="s">
        <v>14</v>
      </c>
      <c r="I7" s="25" t="s">
        <v>18</v>
      </c>
      <c r="J7" s="26"/>
      <c r="K7" s="24" t="s">
        <v>14</v>
      </c>
      <c r="L7" s="25" t="s">
        <v>18</v>
      </c>
      <c r="M7" s="26"/>
      <c r="N7" s="24" t="s">
        <v>14</v>
      </c>
      <c r="O7" s="25" t="s">
        <v>18</v>
      </c>
      <c r="P7" s="26"/>
      <c r="Q7" s="24" t="s">
        <v>14</v>
      </c>
      <c r="R7" s="25" t="s">
        <v>18</v>
      </c>
      <c r="S7" s="26"/>
      <c r="T7" s="24" t="s">
        <v>14</v>
      </c>
      <c r="U7" s="25" t="s">
        <v>18</v>
      </c>
      <c r="V7" s="26"/>
      <c r="W7" s="24" t="s">
        <v>22</v>
      </c>
      <c r="X7" s="25" t="s">
        <v>18</v>
      </c>
      <c r="Y7" s="26"/>
      <c r="Z7" s="27"/>
      <c r="AA7" s="83"/>
      <c r="AB7" s="133"/>
      <c r="AC7" s="28"/>
      <c r="AD7" s="138"/>
    </row>
    <row r="8" spans="1:30" s="14" customFormat="1" ht="13.5">
      <c r="A8" s="116"/>
      <c r="B8" s="120"/>
      <c r="C8" s="72"/>
      <c r="D8" s="73"/>
      <c r="E8" s="72"/>
      <c r="F8" s="73"/>
      <c r="G8" s="133"/>
      <c r="H8" s="29" t="s">
        <v>15</v>
      </c>
      <c r="I8" s="128" t="s">
        <v>19</v>
      </c>
      <c r="J8" s="30"/>
      <c r="K8" s="29" t="s">
        <v>15</v>
      </c>
      <c r="L8" s="128" t="s">
        <v>19</v>
      </c>
      <c r="M8" s="30"/>
      <c r="N8" s="29" t="s">
        <v>15</v>
      </c>
      <c r="O8" s="128" t="s">
        <v>19</v>
      </c>
      <c r="P8" s="30"/>
      <c r="Q8" s="29" t="s">
        <v>15</v>
      </c>
      <c r="R8" s="128" t="s">
        <v>19</v>
      </c>
      <c r="S8" s="30"/>
      <c r="T8" s="29" t="s">
        <v>15</v>
      </c>
      <c r="U8" s="128" t="s">
        <v>19</v>
      </c>
      <c r="V8" s="30"/>
      <c r="W8" s="29" t="s">
        <v>15</v>
      </c>
      <c r="X8" s="128" t="s">
        <v>19</v>
      </c>
      <c r="Y8" s="30"/>
      <c r="Z8" s="36"/>
      <c r="AA8" s="83" t="s">
        <v>24</v>
      </c>
      <c r="AB8" s="133" t="s">
        <v>26</v>
      </c>
      <c r="AC8" s="31"/>
      <c r="AD8" s="139"/>
    </row>
    <row r="9" spans="1:30" s="14" customFormat="1" ht="14.25" thickBot="1">
      <c r="A9" s="117"/>
      <c r="B9" s="121"/>
      <c r="C9" s="124" t="s">
        <v>11</v>
      </c>
      <c r="D9" s="125"/>
      <c r="E9" s="124" t="s">
        <v>12</v>
      </c>
      <c r="F9" s="125"/>
      <c r="G9" s="32" t="s">
        <v>28</v>
      </c>
      <c r="H9" s="1" t="s">
        <v>16</v>
      </c>
      <c r="I9" s="129"/>
      <c r="J9" s="33"/>
      <c r="K9" s="1" t="s">
        <v>16</v>
      </c>
      <c r="L9" s="129"/>
      <c r="M9" s="33"/>
      <c r="N9" s="1" t="s">
        <v>16</v>
      </c>
      <c r="O9" s="129"/>
      <c r="P9" s="33"/>
      <c r="Q9" s="1" t="s">
        <v>16</v>
      </c>
      <c r="R9" s="129"/>
      <c r="S9" s="33"/>
      <c r="T9" s="1" t="s">
        <v>16</v>
      </c>
      <c r="U9" s="129"/>
      <c r="V9" s="33"/>
      <c r="W9" s="1" t="s">
        <v>16</v>
      </c>
      <c r="X9" s="129"/>
      <c r="Y9" s="33"/>
      <c r="Z9" s="34"/>
      <c r="AA9" s="84"/>
      <c r="AB9" s="141"/>
      <c r="AC9" s="35"/>
      <c r="AD9" s="140"/>
    </row>
    <row r="10" spans="1:30" s="14" customFormat="1" ht="13.5">
      <c r="A10" s="115">
        <v>1</v>
      </c>
      <c r="B10" s="87">
        <v>7</v>
      </c>
      <c r="C10" s="63">
        <v>10035678</v>
      </c>
      <c r="D10" s="89"/>
      <c r="E10" s="63" t="s">
        <v>139</v>
      </c>
      <c r="F10" s="89"/>
      <c r="G10" s="104" t="s">
        <v>140</v>
      </c>
      <c r="H10" s="11">
        <v>0.20833333333333334</v>
      </c>
      <c r="I10" s="12">
        <f>H12-H10</f>
        <v>0.0653472222222222</v>
      </c>
      <c r="J10" s="77">
        <f>I10/"01:00:00"</f>
        <v>1.5683333333333327</v>
      </c>
      <c r="K10" s="3">
        <f>H12+TIME(0,30,0)</f>
        <v>0.29451388888888885</v>
      </c>
      <c r="L10" s="4">
        <f>K12-K10</f>
        <v>0.06734953703703705</v>
      </c>
      <c r="M10" s="77">
        <f>L10/"01:00:00"</f>
        <v>1.6163888888888893</v>
      </c>
      <c r="N10" s="5">
        <f>K12+TIME(0,30,0)</f>
        <v>0.3826967592592592</v>
      </c>
      <c r="O10" s="4">
        <f>N12-N10</f>
        <v>0.07226851851851857</v>
      </c>
      <c r="P10" s="77">
        <f>O10/"01:00:00"</f>
        <v>1.7344444444444456</v>
      </c>
      <c r="Q10" s="5">
        <f>N12+TIME(0,30,0)</f>
        <v>0.4757986111111111</v>
      </c>
      <c r="R10" s="4">
        <f>Q12-Q10</f>
        <v>0.07576388888888885</v>
      </c>
      <c r="S10" s="77">
        <f>R10/"01:00:00"</f>
        <v>1.8183333333333325</v>
      </c>
      <c r="T10" s="5">
        <f>Q12+TIME(0,40,0)</f>
        <v>0.5793402777777777</v>
      </c>
      <c r="U10" s="4">
        <f>T12-T10</f>
        <v>0.07293981481481482</v>
      </c>
      <c r="V10" s="77">
        <f>U10/"01:00:00"</f>
        <v>1.7505555555555556</v>
      </c>
      <c r="W10" s="5">
        <f>T12+TIME(0,40,0)</f>
        <v>0.6800578703703704</v>
      </c>
      <c r="X10" s="4">
        <f>W11-W10</f>
        <v>0.0676620370370371</v>
      </c>
      <c r="Y10" s="77">
        <f>X10/"01:00:00"</f>
        <v>1.6238888888888905</v>
      </c>
      <c r="Z10" s="77">
        <f>X10/"01:00:00"</f>
        <v>1.6238888888888905</v>
      </c>
      <c r="AA10" s="82">
        <f>I10+L10+O10+R10+U10+X10</f>
        <v>0.4213310185185186</v>
      </c>
      <c r="AB10" s="74">
        <f>120/AC10</f>
        <v>11.867153806004996</v>
      </c>
      <c r="AC10" s="77">
        <f>AA10/"01:00:00"</f>
        <v>10.111944444444447</v>
      </c>
      <c r="AD10" s="65" t="s">
        <v>279</v>
      </c>
    </row>
    <row r="11" spans="1:30" s="14" customFormat="1" ht="13.5">
      <c r="A11" s="116"/>
      <c r="B11" s="64"/>
      <c r="C11" s="92" t="s">
        <v>94</v>
      </c>
      <c r="D11" s="94"/>
      <c r="E11" s="92" t="s">
        <v>95</v>
      </c>
      <c r="F11" s="94"/>
      <c r="G11" s="95"/>
      <c r="H11" s="6">
        <v>0.2709722222222222</v>
      </c>
      <c r="I11" s="7">
        <f>20/J10</f>
        <v>12.752391073326255</v>
      </c>
      <c r="J11" s="78"/>
      <c r="K11" s="6">
        <v>0.35795138888888894</v>
      </c>
      <c r="L11" s="7">
        <f>20/M10</f>
        <v>12.373260010311046</v>
      </c>
      <c r="M11" s="78"/>
      <c r="N11" s="8">
        <v>0.4498032407407408</v>
      </c>
      <c r="O11" s="7">
        <f>20/P10</f>
        <v>11.531069827033946</v>
      </c>
      <c r="P11" s="78"/>
      <c r="Q11" s="8">
        <v>0.5463425925925925</v>
      </c>
      <c r="R11" s="7">
        <f>20/S10</f>
        <v>10.999083409715862</v>
      </c>
      <c r="S11" s="78"/>
      <c r="T11" s="8">
        <v>0.6481481481481481</v>
      </c>
      <c r="U11" s="7">
        <f>20/V10</f>
        <v>11.424944462075532</v>
      </c>
      <c r="V11" s="78"/>
      <c r="W11" s="8">
        <v>0.7477199074074075</v>
      </c>
      <c r="X11" s="7">
        <f>20/Y10</f>
        <v>12.316113581936355</v>
      </c>
      <c r="Y11" s="78"/>
      <c r="Z11" s="78"/>
      <c r="AA11" s="83"/>
      <c r="AB11" s="75"/>
      <c r="AC11" s="78"/>
      <c r="AD11" s="66"/>
    </row>
    <row r="12" spans="1:30" s="14" customFormat="1" ht="13.5">
      <c r="A12" s="116"/>
      <c r="B12" s="64"/>
      <c r="C12" s="92"/>
      <c r="D12" s="94"/>
      <c r="E12" s="92" t="s">
        <v>141</v>
      </c>
      <c r="F12" s="94"/>
      <c r="G12" s="95" t="s">
        <v>142</v>
      </c>
      <c r="H12" s="9">
        <v>0.27368055555555554</v>
      </c>
      <c r="I12" s="80">
        <v>64</v>
      </c>
      <c r="J12" s="78"/>
      <c r="K12" s="9">
        <v>0.3618634259259259</v>
      </c>
      <c r="L12" s="80">
        <v>64</v>
      </c>
      <c r="M12" s="78"/>
      <c r="N12" s="10">
        <v>0.4549652777777778</v>
      </c>
      <c r="O12" s="80">
        <v>64</v>
      </c>
      <c r="P12" s="78"/>
      <c r="Q12" s="10">
        <v>0.5515625</v>
      </c>
      <c r="R12" s="80">
        <v>60</v>
      </c>
      <c r="S12" s="78"/>
      <c r="T12" s="10">
        <v>0.6522800925925926</v>
      </c>
      <c r="U12" s="85">
        <v>64</v>
      </c>
      <c r="V12" s="78"/>
      <c r="W12" s="10">
        <v>0.7545254629629629</v>
      </c>
      <c r="X12" s="80">
        <v>64</v>
      </c>
      <c r="Y12" s="78"/>
      <c r="Z12" s="78"/>
      <c r="AA12" s="83"/>
      <c r="AB12" s="75"/>
      <c r="AC12" s="78"/>
      <c r="AD12" s="66"/>
    </row>
    <row r="13" spans="1:30" s="14" customFormat="1" ht="14.25" thickBot="1">
      <c r="A13" s="116"/>
      <c r="B13" s="62"/>
      <c r="C13" s="97" t="s">
        <v>143</v>
      </c>
      <c r="D13" s="98"/>
      <c r="E13" s="45" t="s">
        <v>144</v>
      </c>
      <c r="F13" s="46">
        <v>1999</v>
      </c>
      <c r="G13" s="96"/>
      <c r="H13" s="2">
        <f>H12-H11</f>
        <v>0.0027083333333333126</v>
      </c>
      <c r="I13" s="81"/>
      <c r="J13" s="79"/>
      <c r="K13" s="2">
        <f>K12-K11</f>
        <v>0.003912037037036964</v>
      </c>
      <c r="L13" s="81"/>
      <c r="M13" s="79"/>
      <c r="N13" s="2">
        <f>N12-N11</f>
        <v>0.005162037037036993</v>
      </c>
      <c r="O13" s="81"/>
      <c r="P13" s="79"/>
      <c r="Q13" s="2">
        <f>Q12-Q11</f>
        <v>0.005219907407407409</v>
      </c>
      <c r="R13" s="81"/>
      <c r="S13" s="79"/>
      <c r="T13" s="2">
        <f>T12-T11</f>
        <v>0.004131944444444424</v>
      </c>
      <c r="U13" s="81"/>
      <c r="V13" s="79"/>
      <c r="W13" s="2">
        <f>W12-W11</f>
        <v>0.006805555555555398</v>
      </c>
      <c r="X13" s="81"/>
      <c r="Y13" s="79"/>
      <c r="Z13" s="79"/>
      <c r="AA13" s="84"/>
      <c r="AB13" s="76"/>
      <c r="AC13" s="79"/>
      <c r="AD13" s="67"/>
    </row>
    <row r="14" spans="1:30" s="14" customFormat="1" ht="13.5">
      <c r="A14" s="116"/>
      <c r="B14" s="87">
        <v>2</v>
      </c>
      <c r="C14" s="100">
        <v>10046803</v>
      </c>
      <c r="D14" s="101"/>
      <c r="E14" s="63" t="s">
        <v>88</v>
      </c>
      <c r="F14" s="89"/>
      <c r="G14" s="90" t="s">
        <v>52</v>
      </c>
      <c r="H14" s="11">
        <v>0.20833333333333334</v>
      </c>
      <c r="I14" s="12">
        <f>H16-H14</f>
        <v>0.07331018518518514</v>
      </c>
      <c r="J14" s="77">
        <f>I14/"01:00:00"</f>
        <v>1.7594444444444435</v>
      </c>
      <c r="K14" s="3">
        <f>H16+TIME(0,30,0)</f>
        <v>0.3024768518518518</v>
      </c>
      <c r="L14" s="4">
        <f>K16-K14</f>
        <v>0.07009259259259265</v>
      </c>
      <c r="M14" s="77">
        <f>L14/"01:00:00"</f>
        <v>1.6822222222222236</v>
      </c>
      <c r="N14" s="5">
        <f>K16+TIME(0,30,0)</f>
        <v>0.39340277777777777</v>
      </c>
      <c r="O14" s="4">
        <f>N16-N14</f>
        <v>0.07818287037037042</v>
      </c>
      <c r="P14" s="77">
        <f>O14/"01:00:00"</f>
        <v>1.87638888888889</v>
      </c>
      <c r="Q14" s="5">
        <f>N16+TIME(0,30,0)</f>
        <v>0.4924189814814815</v>
      </c>
      <c r="R14" s="4">
        <f>Q16-Q14</f>
        <v>0.0734953703703703</v>
      </c>
      <c r="S14" s="77">
        <f>R14/"01:00:00"</f>
        <v>1.763888888888887</v>
      </c>
      <c r="T14" s="5">
        <f>Q16+TIME(0,40,0)</f>
        <v>0.5936921296296296</v>
      </c>
      <c r="U14" s="4">
        <f>T16-T14</f>
        <v>0.07305555555555554</v>
      </c>
      <c r="V14" s="77">
        <f>U14/"01:00:00"</f>
        <v>1.753333333333333</v>
      </c>
      <c r="W14" s="5">
        <f>T16+TIME(0,40,0)</f>
        <v>0.6945254629629629</v>
      </c>
      <c r="X14" s="4">
        <f>W15-W14</f>
        <v>0.06074074074074087</v>
      </c>
      <c r="Y14" s="77">
        <f>X14/"01:00:00"</f>
        <v>1.457777777777781</v>
      </c>
      <c r="Z14" s="77">
        <f>X14/"01:00:00"</f>
        <v>1.457777777777781</v>
      </c>
      <c r="AA14" s="82">
        <f>I14+L14+O14+R14+U14+X14</f>
        <v>0.42887731481481495</v>
      </c>
      <c r="AB14" s="74">
        <f>120/AC14</f>
        <v>11.658345702334364</v>
      </c>
      <c r="AC14" s="77">
        <f>AA14/"01:00:00"</f>
        <v>10.29305555555556</v>
      </c>
      <c r="AD14" s="86" t="s">
        <v>290</v>
      </c>
    </row>
    <row r="15" spans="1:30" s="14" customFormat="1" ht="13.5">
      <c r="A15" s="116"/>
      <c r="B15" s="64"/>
      <c r="C15" s="92" t="s">
        <v>41</v>
      </c>
      <c r="D15" s="94"/>
      <c r="E15" s="92" t="s">
        <v>89</v>
      </c>
      <c r="F15" s="94"/>
      <c r="G15" s="91"/>
      <c r="H15" s="6">
        <v>0.27761574074074075</v>
      </c>
      <c r="I15" s="7">
        <f>20/J14</f>
        <v>11.367224502683934</v>
      </c>
      <c r="J15" s="78"/>
      <c r="K15" s="6">
        <v>0.3684375</v>
      </c>
      <c r="L15" s="7">
        <f>20/M14</f>
        <v>11.889035667106992</v>
      </c>
      <c r="M15" s="78"/>
      <c r="N15" s="8">
        <v>0.4674537037037037</v>
      </c>
      <c r="O15" s="7">
        <f>20/P14</f>
        <v>10.658771280532932</v>
      </c>
      <c r="P15" s="78"/>
      <c r="Q15" s="8">
        <v>0.5616666666666666</v>
      </c>
      <c r="R15" s="7">
        <f>20/S14</f>
        <v>11.338582677165366</v>
      </c>
      <c r="S15" s="78"/>
      <c r="T15" s="8">
        <v>0.6609837962962963</v>
      </c>
      <c r="U15" s="7">
        <f>20/V14</f>
        <v>11.40684410646388</v>
      </c>
      <c r="V15" s="78"/>
      <c r="W15" s="8">
        <v>0.7552662037037038</v>
      </c>
      <c r="X15" s="7">
        <f>20/Y14</f>
        <v>13.719512195121922</v>
      </c>
      <c r="Y15" s="78"/>
      <c r="Z15" s="78"/>
      <c r="AA15" s="83"/>
      <c r="AB15" s="75"/>
      <c r="AC15" s="78"/>
      <c r="AD15" s="66"/>
    </row>
    <row r="16" spans="1:30" s="14" customFormat="1" ht="13.5">
      <c r="A16" s="116"/>
      <c r="B16" s="64"/>
      <c r="C16" s="92"/>
      <c r="D16" s="94"/>
      <c r="E16" s="92" t="s">
        <v>90</v>
      </c>
      <c r="F16" s="94"/>
      <c r="G16" s="95" t="s">
        <v>53</v>
      </c>
      <c r="H16" s="9">
        <v>0.2816435185185185</v>
      </c>
      <c r="I16" s="80">
        <v>48</v>
      </c>
      <c r="J16" s="78"/>
      <c r="K16" s="9">
        <v>0.37256944444444445</v>
      </c>
      <c r="L16" s="80">
        <v>60</v>
      </c>
      <c r="M16" s="78"/>
      <c r="N16" s="10">
        <v>0.4715856481481482</v>
      </c>
      <c r="O16" s="80">
        <v>56</v>
      </c>
      <c r="P16" s="78"/>
      <c r="Q16" s="10">
        <v>0.5659143518518518</v>
      </c>
      <c r="R16" s="80">
        <v>64</v>
      </c>
      <c r="S16" s="78"/>
      <c r="T16" s="10">
        <v>0.6667476851851851</v>
      </c>
      <c r="U16" s="85">
        <v>56</v>
      </c>
      <c r="V16" s="78"/>
      <c r="W16" s="10">
        <v>0.7651967592592593</v>
      </c>
      <c r="X16" s="80">
        <v>60</v>
      </c>
      <c r="Y16" s="78"/>
      <c r="Z16" s="78"/>
      <c r="AA16" s="83"/>
      <c r="AB16" s="75"/>
      <c r="AC16" s="78"/>
      <c r="AD16" s="66"/>
    </row>
    <row r="17" spans="1:30" s="14" customFormat="1" ht="14.25" thickBot="1">
      <c r="A17" s="116"/>
      <c r="B17" s="62"/>
      <c r="C17" s="97" t="s">
        <v>42</v>
      </c>
      <c r="D17" s="98"/>
      <c r="E17" s="45" t="s">
        <v>57</v>
      </c>
      <c r="F17" s="46">
        <v>1998</v>
      </c>
      <c r="G17" s="96"/>
      <c r="H17" s="2">
        <f>H16-H15</f>
        <v>0.004027777777777741</v>
      </c>
      <c r="I17" s="81"/>
      <c r="J17" s="79"/>
      <c r="K17" s="2">
        <f>K16-K15</f>
        <v>0.00413194444444448</v>
      </c>
      <c r="L17" s="81"/>
      <c r="M17" s="79"/>
      <c r="N17" s="2">
        <f>N16-N15</f>
        <v>0.00413194444444448</v>
      </c>
      <c r="O17" s="81"/>
      <c r="P17" s="79"/>
      <c r="Q17" s="2">
        <f>Q16-Q15</f>
        <v>0.004247685185185146</v>
      </c>
      <c r="R17" s="81"/>
      <c r="S17" s="79"/>
      <c r="T17" s="2">
        <f>T16-T15</f>
        <v>0.005763888888888791</v>
      </c>
      <c r="U17" s="81"/>
      <c r="V17" s="79"/>
      <c r="W17" s="2">
        <f>W16-W15</f>
        <v>0.009930555555555554</v>
      </c>
      <c r="X17" s="81"/>
      <c r="Y17" s="79"/>
      <c r="Z17" s="79"/>
      <c r="AA17" s="84"/>
      <c r="AB17" s="76"/>
      <c r="AC17" s="79"/>
      <c r="AD17" s="67"/>
    </row>
    <row r="18" spans="1:30" s="14" customFormat="1" ht="13.5">
      <c r="A18" s="116"/>
      <c r="B18" s="87">
        <v>3</v>
      </c>
      <c r="C18" s="63">
        <v>10068656</v>
      </c>
      <c r="D18" s="89"/>
      <c r="E18" s="63" t="s">
        <v>132</v>
      </c>
      <c r="F18" s="89"/>
      <c r="G18" s="104" t="s">
        <v>91</v>
      </c>
      <c r="H18" s="11">
        <v>0.20833333333333334</v>
      </c>
      <c r="I18" s="12">
        <f>H20-H18</f>
        <v>0.07171296296296295</v>
      </c>
      <c r="J18" s="77">
        <f>I18/"01:00:00"</f>
        <v>1.7211111111111108</v>
      </c>
      <c r="K18" s="3">
        <f>H20+TIME(0,30,0)</f>
        <v>0.3008796296296296</v>
      </c>
      <c r="L18" s="4">
        <f>K20-K18</f>
        <v>0.07271990740740741</v>
      </c>
      <c r="M18" s="77">
        <f>L18/"01:00:00"</f>
        <v>1.745277777777778</v>
      </c>
      <c r="N18" s="5">
        <f>K20+TIME(0,30,0)</f>
        <v>0.39443287037037034</v>
      </c>
      <c r="O18" s="4">
        <f>N20-N18</f>
        <v>0.076550925925926</v>
      </c>
      <c r="P18" s="77">
        <f>O18/"01:00:00"</f>
        <v>1.8372222222222239</v>
      </c>
      <c r="Q18" s="5">
        <f>N20+TIME(0,30,0)</f>
        <v>0.49181712962962965</v>
      </c>
      <c r="R18" s="4">
        <f>Q20-Q18</f>
        <v>0.07427083333333329</v>
      </c>
      <c r="S18" s="77">
        <f>R18/"01:00:00"</f>
        <v>1.7824999999999989</v>
      </c>
      <c r="T18" s="5">
        <f>Q20+TIME(0,40,0)</f>
        <v>0.5938657407407407</v>
      </c>
      <c r="U18" s="4">
        <f>T20-T18</f>
        <v>0.07393518518518516</v>
      </c>
      <c r="V18" s="77">
        <f>U18/"01:00:00"</f>
        <v>1.7744444444444438</v>
      </c>
      <c r="W18" s="5">
        <f>T20+TIME(0,40,0)</f>
        <v>0.6955787037037037</v>
      </c>
      <c r="X18" s="4">
        <f>W19-W18</f>
        <v>0.059687500000000115</v>
      </c>
      <c r="Y18" s="77">
        <f>X18/"01:00:00"</f>
        <v>1.4325000000000028</v>
      </c>
      <c r="Z18" s="77">
        <f>X18/"01:00:00"</f>
        <v>1.4325000000000028</v>
      </c>
      <c r="AA18" s="82">
        <f>I18+L18+O18+R18+U18+X18</f>
        <v>0.42887731481481495</v>
      </c>
      <c r="AB18" s="74">
        <f>120/AC18</f>
        <v>11.658345702334364</v>
      </c>
      <c r="AC18" s="77">
        <f>AA18/"01:00:00"</f>
        <v>10.29305555555556</v>
      </c>
      <c r="AD18" s="65" t="s">
        <v>286</v>
      </c>
    </row>
    <row r="19" spans="1:30" s="14" customFormat="1" ht="13.5">
      <c r="A19" s="116"/>
      <c r="B19" s="64"/>
      <c r="C19" s="92" t="s">
        <v>54</v>
      </c>
      <c r="D19" s="94"/>
      <c r="E19" s="92" t="s">
        <v>63</v>
      </c>
      <c r="F19" s="94"/>
      <c r="G19" s="95"/>
      <c r="H19" s="6">
        <v>0.27369212962962963</v>
      </c>
      <c r="I19" s="7">
        <f>20/J18</f>
        <v>11.620400258231118</v>
      </c>
      <c r="J19" s="78"/>
      <c r="K19" s="6">
        <v>0.368287037037037</v>
      </c>
      <c r="L19" s="7">
        <f>20/M18</f>
        <v>11.45949387235397</v>
      </c>
      <c r="M19" s="78"/>
      <c r="N19" s="8">
        <v>0.4674537037037037</v>
      </c>
      <c r="O19" s="7">
        <f>20/P18</f>
        <v>10.885999395222246</v>
      </c>
      <c r="P19" s="78"/>
      <c r="Q19" s="8">
        <v>0.5616435185185186</v>
      </c>
      <c r="R19" s="7">
        <f>20/S18</f>
        <v>11.220196353436192</v>
      </c>
      <c r="S19" s="78"/>
      <c r="T19" s="8">
        <v>0.6609606481481481</v>
      </c>
      <c r="U19" s="7">
        <f>20/V18</f>
        <v>11.271133375078275</v>
      </c>
      <c r="V19" s="78"/>
      <c r="W19" s="8">
        <v>0.7552662037037038</v>
      </c>
      <c r="X19" s="7">
        <f>20/Y18</f>
        <v>13.961605584642207</v>
      </c>
      <c r="Y19" s="78"/>
      <c r="Z19" s="78"/>
      <c r="AA19" s="83"/>
      <c r="AB19" s="75"/>
      <c r="AC19" s="78"/>
      <c r="AD19" s="66"/>
    </row>
    <row r="20" spans="1:30" s="14" customFormat="1" ht="13.5">
      <c r="A20" s="116"/>
      <c r="B20" s="64"/>
      <c r="C20" s="92"/>
      <c r="D20" s="94"/>
      <c r="E20" s="92" t="s">
        <v>64</v>
      </c>
      <c r="F20" s="94"/>
      <c r="G20" s="95" t="s">
        <v>65</v>
      </c>
      <c r="H20" s="9">
        <v>0.2800462962962963</v>
      </c>
      <c r="I20" s="80">
        <v>52</v>
      </c>
      <c r="J20" s="78"/>
      <c r="K20" s="9">
        <v>0.373599537037037</v>
      </c>
      <c r="L20" s="80">
        <v>46</v>
      </c>
      <c r="M20" s="78"/>
      <c r="N20" s="10">
        <v>0.47098379629629633</v>
      </c>
      <c r="O20" s="80">
        <v>56</v>
      </c>
      <c r="P20" s="78"/>
      <c r="Q20" s="10">
        <v>0.5660879629629629</v>
      </c>
      <c r="R20" s="80">
        <v>60</v>
      </c>
      <c r="S20" s="78"/>
      <c r="T20" s="10">
        <v>0.6678009259259259</v>
      </c>
      <c r="U20" s="85">
        <v>56</v>
      </c>
      <c r="V20" s="78"/>
      <c r="W20" s="10">
        <v>0.7654745370370369</v>
      </c>
      <c r="X20" s="80">
        <v>64</v>
      </c>
      <c r="Y20" s="78"/>
      <c r="Z20" s="78"/>
      <c r="AA20" s="83"/>
      <c r="AB20" s="75"/>
      <c r="AC20" s="78"/>
      <c r="AD20" s="66"/>
    </row>
    <row r="21" spans="1:30" s="14" customFormat="1" ht="14.25" thickBot="1">
      <c r="A21" s="116"/>
      <c r="B21" s="62"/>
      <c r="C21" s="97" t="s">
        <v>133</v>
      </c>
      <c r="D21" s="98"/>
      <c r="E21" s="45" t="s">
        <v>67</v>
      </c>
      <c r="F21" s="46">
        <v>2003</v>
      </c>
      <c r="G21" s="96"/>
      <c r="H21" s="2">
        <f>H20-H19</f>
        <v>0.006354166666666661</v>
      </c>
      <c r="I21" s="81"/>
      <c r="J21" s="79"/>
      <c r="K21" s="2">
        <f>K20-K19</f>
        <v>0.005312499999999998</v>
      </c>
      <c r="L21" s="81"/>
      <c r="M21" s="79"/>
      <c r="N21" s="2">
        <f>N20-N19</f>
        <v>0.0035300925925926263</v>
      </c>
      <c r="O21" s="81"/>
      <c r="P21" s="79"/>
      <c r="Q21" s="2">
        <f>Q20-Q19</f>
        <v>0.004444444444444362</v>
      </c>
      <c r="R21" s="81"/>
      <c r="S21" s="79"/>
      <c r="T21" s="2">
        <f>T20-T19</f>
        <v>0.006840277777777737</v>
      </c>
      <c r="U21" s="81"/>
      <c r="V21" s="79"/>
      <c r="W21" s="2">
        <f>W20-W19</f>
        <v>0.010208333333333153</v>
      </c>
      <c r="X21" s="81"/>
      <c r="Y21" s="79"/>
      <c r="Z21" s="79"/>
      <c r="AA21" s="84"/>
      <c r="AB21" s="76"/>
      <c r="AC21" s="79"/>
      <c r="AD21" s="67"/>
    </row>
    <row r="22" spans="1:30" s="14" customFormat="1" ht="13.5">
      <c r="A22" s="116"/>
      <c r="B22" s="87">
        <v>1</v>
      </c>
      <c r="C22" s="63">
        <v>10035963</v>
      </c>
      <c r="D22" s="88"/>
      <c r="E22" s="100" t="s">
        <v>275</v>
      </c>
      <c r="F22" s="101"/>
      <c r="G22" s="90" t="s">
        <v>49</v>
      </c>
      <c r="H22" s="11">
        <v>0.20833333333333334</v>
      </c>
      <c r="I22" s="12">
        <f>H24-H22</f>
        <v>0.07320601851851852</v>
      </c>
      <c r="J22" s="77">
        <f>I22/"01:00:00"</f>
        <v>1.7569444444444444</v>
      </c>
      <c r="K22" s="3">
        <f>H24+TIME(0,30,0)</f>
        <v>0.3023726851851852</v>
      </c>
      <c r="L22" s="4">
        <f>K24-K22</f>
        <v>0.07315972222222222</v>
      </c>
      <c r="M22" s="77">
        <f>L22/"01:00:00"</f>
        <v>1.7558333333333334</v>
      </c>
      <c r="N22" s="5">
        <f>K24+TIME(0,30,0)</f>
        <v>0.3963657407407407</v>
      </c>
      <c r="O22" s="4">
        <f>N24-N22</f>
        <v>0.07967592592592598</v>
      </c>
      <c r="P22" s="77">
        <f>O22/"01:00:00"</f>
        <v>1.9122222222222236</v>
      </c>
      <c r="Q22" s="5">
        <f>N24+TIME(0,30,0)</f>
        <v>0.496875</v>
      </c>
      <c r="R22" s="4">
        <f>Q24-Q22</f>
        <v>0.07370370370370366</v>
      </c>
      <c r="S22" s="77">
        <f>R22/"01:00:00"</f>
        <v>1.7688888888888878</v>
      </c>
      <c r="T22" s="5">
        <f>Q24+TIME(0,40,0)</f>
        <v>0.5983564814814815</v>
      </c>
      <c r="U22" s="4">
        <f>T24-T22</f>
        <v>0.07825231481481487</v>
      </c>
      <c r="V22" s="77">
        <f>U22/"01:00:00"</f>
        <v>1.878055555555557</v>
      </c>
      <c r="W22" s="5">
        <f>T24+TIME(0,40,0)</f>
        <v>0.7043865740740741</v>
      </c>
      <c r="X22" s="4">
        <f>W23-W22</f>
        <v>0.08118055555555548</v>
      </c>
      <c r="Y22" s="77">
        <f>X22/"01:00:00"</f>
        <v>1.9483333333333315</v>
      </c>
      <c r="Z22" s="77">
        <f>X22/"01:00:00"</f>
        <v>1.9483333333333315</v>
      </c>
      <c r="AA22" s="82">
        <f>I22+L22+O22+R22+U22+X22</f>
        <v>0.45917824074074076</v>
      </c>
      <c r="AB22" s="74">
        <f>120/AC22</f>
        <v>10.889017719859854</v>
      </c>
      <c r="AC22" s="77">
        <f>AA22/"01:00:00"</f>
        <v>11.020277777777778</v>
      </c>
      <c r="AD22" s="65" t="s">
        <v>287</v>
      </c>
    </row>
    <row r="23" spans="1:30" s="14" customFormat="1" ht="13.5">
      <c r="A23" s="116"/>
      <c r="B23" s="64"/>
      <c r="C23" s="92" t="s">
        <v>86</v>
      </c>
      <c r="D23" s="93"/>
      <c r="E23" s="92" t="s">
        <v>270</v>
      </c>
      <c r="F23" s="94"/>
      <c r="G23" s="91"/>
      <c r="H23" s="6">
        <v>0.27773148148148147</v>
      </c>
      <c r="I23" s="7">
        <f>20/J22</f>
        <v>11.383399209486166</v>
      </c>
      <c r="J23" s="78"/>
      <c r="K23" s="6">
        <v>0.36969907407407404</v>
      </c>
      <c r="L23" s="7">
        <f>20/M22</f>
        <v>11.390602752728999</v>
      </c>
      <c r="M23" s="78"/>
      <c r="N23" s="8">
        <v>0.4708449074074074</v>
      </c>
      <c r="O23" s="7">
        <f>20/P22</f>
        <v>10.459035444508999</v>
      </c>
      <c r="P23" s="78"/>
      <c r="Q23" s="8">
        <v>0.5650347222222222</v>
      </c>
      <c r="R23" s="7">
        <f>20/S22</f>
        <v>11.30653266331659</v>
      </c>
      <c r="S23" s="78"/>
      <c r="T23" s="8">
        <v>0.6700462962962962</v>
      </c>
      <c r="U23" s="7">
        <f>20/V22</f>
        <v>10.649312231918348</v>
      </c>
      <c r="V23" s="78"/>
      <c r="W23" s="8">
        <v>0.7855671296296296</v>
      </c>
      <c r="X23" s="7">
        <f>20/Y22</f>
        <v>10.265183917878538</v>
      </c>
      <c r="Y23" s="78"/>
      <c r="Z23" s="78"/>
      <c r="AA23" s="83"/>
      <c r="AB23" s="75"/>
      <c r="AC23" s="78"/>
      <c r="AD23" s="66"/>
    </row>
    <row r="24" spans="1:30" s="14" customFormat="1" ht="13.5">
      <c r="A24" s="116"/>
      <c r="B24" s="64"/>
      <c r="C24" s="92"/>
      <c r="D24" s="93"/>
      <c r="E24" s="92" t="s">
        <v>276</v>
      </c>
      <c r="F24" s="94"/>
      <c r="G24" s="91" t="s">
        <v>51</v>
      </c>
      <c r="H24" s="9">
        <v>0.28153935185185186</v>
      </c>
      <c r="I24" s="80">
        <v>54</v>
      </c>
      <c r="J24" s="78"/>
      <c r="K24" s="9">
        <v>0.3755324074074074</v>
      </c>
      <c r="L24" s="80">
        <v>56</v>
      </c>
      <c r="M24" s="78"/>
      <c r="N24" s="10">
        <v>0.4760416666666667</v>
      </c>
      <c r="O24" s="80">
        <v>60</v>
      </c>
      <c r="P24" s="78"/>
      <c r="Q24" s="10">
        <v>0.5705787037037037</v>
      </c>
      <c r="R24" s="80">
        <v>56</v>
      </c>
      <c r="S24" s="78"/>
      <c r="T24" s="10">
        <v>0.6766087962962963</v>
      </c>
      <c r="U24" s="85">
        <v>56</v>
      </c>
      <c r="V24" s="78"/>
      <c r="W24" s="10">
        <v>0.7923263888888888</v>
      </c>
      <c r="X24" s="80">
        <v>56</v>
      </c>
      <c r="Y24" s="78"/>
      <c r="Z24" s="78"/>
      <c r="AA24" s="83"/>
      <c r="AB24" s="75"/>
      <c r="AC24" s="78"/>
      <c r="AD24" s="66"/>
    </row>
    <row r="25" spans="1:30" s="14" customFormat="1" ht="14.25" thickBot="1">
      <c r="A25" s="116"/>
      <c r="B25" s="62"/>
      <c r="C25" s="97" t="s">
        <v>87</v>
      </c>
      <c r="D25" s="98"/>
      <c r="E25" s="44" t="s">
        <v>277</v>
      </c>
      <c r="F25" s="46">
        <v>2001</v>
      </c>
      <c r="G25" s="91"/>
      <c r="H25" s="2">
        <f>H24-H23</f>
        <v>0.003807870370370392</v>
      </c>
      <c r="I25" s="81"/>
      <c r="J25" s="79"/>
      <c r="K25" s="2">
        <f>K24-K23</f>
        <v>0.005833333333333357</v>
      </c>
      <c r="L25" s="81"/>
      <c r="M25" s="79"/>
      <c r="N25" s="2">
        <f>N24-N23</f>
        <v>0.005196759259259276</v>
      </c>
      <c r="O25" s="81"/>
      <c r="P25" s="79"/>
      <c r="Q25" s="2">
        <f>Q24-Q23</f>
        <v>0.005543981481481497</v>
      </c>
      <c r="R25" s="81"/>
      <c r="S25" s="79"/>
      <c r="T25" s="2">
        <f>T24-T23</f>
        <v>0.006562500000000138</v>
      </c>
      <c r="U25" s="81"/>
      <c r="V25" s="79"/>
      <c r="W25" s="2">
        <f>W24-W23</f>
        <v>0.006759259259259243</v>
      </c>
      <c r="X25" s="81"/>
      <c r="Y25" s="79"/>
      <c r="Z25" s="79"/>
      <c r="AA25" s="84"/>
      <c r="AB25" s="76"/>
      <c r="AC25" s="79"/>
      <c r="AD25" s="67"/>
    </row>
    <row r="26" spans="1:30" s="14" customFormat="1" ht="13.5">
      <c r="A26" s="116"/>
      <c r="B26" s="87">
        <v>4</v>
      </c>
      <c r="C26" s="63">
        <v>10017674</v>
      </c>
      <c r="D26" s="88"/>
      <c r="E26" s="63" t="s">
        <v>134</v>
      </c>
      <c r="F26" s="89"/>
      <c r="G26" s="90" t="s">
        <v>93</v>
      </c>
      <c r="H26" s="11">
        <v>0.20833333333333334</v>
      </c>
      <c r="I26" s="12">
        <f>H28-H26</f>
        <v>0.07300925925925925</v>
      </c>
      <c r="J26" s="77">
        <f>I26/"01:00:00"</f>
        <v>1.752222222222222</v>
      </c>
      <c r="K26" s="3">
        <f>H28+TIME(0,30,0)</f>
        <v>0.3021759259259259</v>
      </c>
      <c r="L26" s="4">
        <f>K28-K26</f>
        <v>0.06748842592592597</v>
      </c>
      <c r="M26" s="77">
        <f>L26/"01:00:00"</f>
        <v>1.6197222222222232</v>
      </c>
      <c r="N26" s="5">
        <f>K28+TIME(0,30,0)</f>
        <v>0.3904976851851852</v>
      </c>
      <c r="O26" s="4">
        <f>N28-N26</f>
        <v>0.08417824074074076</v>
      </c>
      <c r="P26" s="77">
        <f>O26/"01:00:00"</f>
        <v>2.0202777777777783</v>
      </c>
      <c r="Q26" s="5">
        <f>N28+TIME(0,30,0)</f>
        <v>0.49550925925925926</v>
      </c>
      <c r="R26" s="4">
        <f>Q28-Q26</f>
        <v>0.07628472222222227</v>
      </c>
      <c r="S26" s="77">
        <f>R26/"01:00:00"</f>
        <v>1.8308333333333344</v>
      </c>
      <c r="T26" s="5">
        <f>Q28+TIME(0,40,0)</f>
        <v>0.5995717592592593</v>
      </c>
      <c r="U26" s="4">
        <f>T28-T26</f>
        <v>0.08362268518518523</v>
      </c>
      <c r="V26" s="77">
        <f>U26/"01:00:00"</f>
        <v>2.0069444444444455</v>
      </c>
      <c r="W26" s="5">
        <f>T28+TIME(0,40,0)</f>
        <v>0.7109722222222223</v>
      </c>
      <c r="X26" s="4">
        <f>W27-W26</f>
        <v>0.08778935185185166</v>
      </c>
      <c r="Y26" s="77">
        <f>X26/"01:00:00"</f>
        <v>2.10694444444444</v>
      </c>
      <c r="Z26" s="77">
        <f>X26/"01:00:00"</f>
        <v>2.10694444444444</v>
      </c>
      <c r="AA26" s="82">
        <f>I26+L26+O26+R26+U26+X26</f>
        <v>0.47237268518518516</v>
      </c>
      <c r="AB26" s="74">
        <f>120/AC26</f>
        <v>10.584862666307304</v>
      </c>
      <c r="AC26" s="77">
        <f>AA26/"01:00:00"</f>
        <v>11.336944444444445</v>
      </c>
      <c r="AD26" s="65" t="s">
        <v>288</v>
      </c>
    </row>
    <row r="27" spans="1:30" s="14" customFormat="1" ht="13.5">
      <c r="A27" s="116"/>
      <c r="B27" s="64"/>
      <c r="C27" s="92" t="s">
        <v>37</v>
      </c>
      <c r="D27" s="93"/>
      <c r="E27" s="92" t="s">
        <v>38</v>
      </c>
      <c r="F27" s="94"/>
      <c r="G27" s="91"/>
      <c r="H27" s="6">
        <v>0.2776273148148148</v>
      </c>
      <c r="I27" s="7">
        <f>20/J26</f>
        <v>11.414077362079901</v>
      </c>
      <c r="J27" s="78"/>
      <c r="K27" s="6">
        <v>0.36636574074074074</v>
      </c>
      <c r="L27" s="7">
        <f>20/M26</f>
        <v>12.34779626136168</v>
      </c>
      <c r="M27" s="78"/>
      <c r="N27" s="8">
        <v>0.46902777777777777</v>
      </c>
      <c r="O27" s="7">
        <f>20/P26</f>
        <v>9.899628763921351</v>
      </c>
      <c r="P27" s="78"/>
      <c r="Q27" s="8">
        <v>0.5679513888888889</v>
      </c>
      <c r="R27" s="7">
        <f>20/S26</f>
        <v>10.923987255348196</v>
      </c>
      <c r="S27" s="78"/>
      <c r="T27" s="8">
        <v>0.6789120370370371</v>
      </c>
      <c r="U27" s="7">
        <f>20/V26</f>
        <v>9.965397923875427</v>
      </c>
      <c r="V27" s="78"/>
      <c r="W27" s="8">
        <v>0.798761574074074</v>
      </c>
      <c r="X27" s="7">
        <f>20/Y26</f>
        <v>9.49241924851683</v>
      </c>
      <c r="Y27" s="78"/>
      <c r="Z27" s="78"/>
      <c r="AA27" s="83"/>
      <c r="AB27" s="75"/>
      <c r="AC27" s="78"/>
      <c r="AD27" s="66"/>
    </row>
    <row r="28" spans="1:30" s="14" customFormat="1" ht="13.5">
      <c r="A28" s="116"/>
      <c r="B28" s="64"/>
      <c r="C28" s="92"/>
      <c r="D28" s="93"/>
      <c r="E28" s="92" t="s">
        <v>40</v>
      </c>
      <c r="F28" s="94"/>
      <c r="G28" s="91" t="s">
        <v>50</v>
      </c>
      <c r="H28" s="9">
        <v>0.2813425925925926</v>
      </c>
      <c r="I28" s="80">
        <v>52</v>
      </c>
      <c r="J28" s="78"/>
      <c r="K28" s="9">
        <v>0.36966435185185187</v>
      </c>
      <c r="L28" s="80">
        <v>60</v>
      </c>
      <c r="M28" s="78"/>
      <c r="N28" s="10">
        <v>0.47467592592592595</v>
      </c>
      <c r="O28" s="80">
        <v>56</v>
      </c>
      <c r="P28" s="78"/>
      <c r="Q28" s="10">
        <v>0.5717939814814815</v>
      </c>
      <c r="R28" s="80">
        <v>64</v>
      </c>
      <c r="S28" s="78"/>
      <c r="T28" s="10">
        <v>0.6831944444444445</v>
      </c>
      <c r="U28" s="85">
        <v>48</v>
      </c>
      <c r="V28" s="78"/>
      <c r="W28" s="10">
        <v>0.813113425925926</v>
      </c>
      <c r="X28" s="80">
        <v>56</v>
      </c>
      <c r="Y28" s="78"/>
      <c r="Z28" s="78"/>
      <c r="AA28" s="83"/>
      <c r="AB28" s="75"/>
      <c r="AC28" s="78"/>
      <c r="AD28" s="66"/>
    </row>
    <row r="29" spans="1:30" s="14" customFormat="1" ht="14.25" thickBot="1">
      <c r="A29" s="116"/>
      <c r="B29" s="62"/>
      <c r="C29" s="92" t="s">
        <v>39</v>
      </c>
      <c r="D29" s="93"/>
      <c r="E29" s="44" t="s">
        <v>56</v>
      </c>
      <c r="F29" s="52">
        <v>1998</v>
      </c>
      <c r="G29" s="91"/>
      <c r="H29" s="2">
        <f>H28-H27</f>
        <v>0.0037152777777778034</v>
      </c>
      <c r="I29" s="81"/>
      <c r="J29" s="79"/>
      <c r="K29" s="2">
        <f>K28-K27</f>
        <v>0.003298611111111127</v>
      </c>
      <c r="L29" s="81"/>
      <c r="M29" s="79"/>
      <c r="N29" s="2">
        <f>N28-N27</f>
        <v>0.00564814814814818</v>
      </c>
      <c r="O29" s="81"/>
      <c r="P29" s="79"/>
      <c r="Q29" s="2">
        <f>Q28-Q27</f>
        <v>0.003842592592592675</v>
      </c>
      <c r="R29" s="81"/>
      <c r="S29" s="79"/>
      <c r="T29" s="2">
        <f>T28-T27</f>
        <v>0.004282407407407485</v>
      </c>
      <c r="U29" s="81"/>
      <c r="V29" s="79"/>
      <c r="W29" s="2">
        <f>W28-W27</f>
        <v>0.014351851851851949</v>
      </c>
      <c r="X29" s="81"/>
      <c r="Y29" s="79"/>
      <c r="Z29" s="79"/>
      <c r="AA29" s="84"/>
      <c r="AB29" s="76"/>
      <c r="AC29" s="79"/>
      <c r="AD29" s="67"/>
    </row>
    <row r="30" spans="1:30" s="14" customFormat="1" ht="13.5">
      <c r="A30" s="116"/>
      <c r="B30" s="87">
        <v>5</v>
      </c>
      <c r="C30" s="63">
        <v>10080112</v>
      </c>
      <c r="D30" s="89"/>
      <c r="E30" s="63" t="s">
        <v>135</v>
      </c>
      <c r="F30" s="89"/>
      <c r="G30" s="104" t="s">
        <v>136</v>
      </c>
      <c r="H30" s="11">
        <v>0.20833333333333334</v>
      </c>
      <c r="I30" s="12">
        <f>H32-H30</f>
        <v>0.07716435185185186</v>
      </c>
      <c r="J30" s="77">
        <f>I30/"01:00:00"</f>
        <v>1.8519444444444446</v>
      </c>
      <c r="K30" s="3">
        <f>H32+TIME(0,30,0)</f>
        <v>0.3063310185185185</v>
      </c>
      <c r="L30" s="4">
        <f>K32-K30</f>
        <v>0.08325231481481482</v>
      </c>
      <c r="M30" s="77">
        <f>L30/"01:00:00"</f>
        <v>1.9980555555555557</v>
      </c>
      <c r="N30" s="5">
        <f>K32+TIME(0,30,0)</f>
        <v>0.41041666666666665</v>
      </c>
      <c r="O30" s="4">
        <f>N32-N30</f>
        <v>0.07458333333333333</v>
      </c>
      <c r="P30" s="77">
        <f>O30/"01:00:00"</f>
        <v>1.79</v>
      </c>
      <c r="Q30" s="5">
        <f>N32+TIME(0,30,0)</f>
        <v>0.5058333333333334</v>
      </c>
      <c r="R30" s="4">
        <f>Q32-Q30</f>
        <v>0.07537037037037031</v>
      </c>
      <c r="S30" s="77">
        <f>R30/"01:00:00"</f>
        <v>1.8088888888888874</v>
      </c>
      <c r="T30" s="5">
        <f>Q32+TIME(0,40,0)</f>
        <v>0.6089814814814815</v>
      </c>
      <c r="U30" s="4">
        <f>T32-T30</f>
        <v>0.08429398148148148</v>
      </c>
      <c r="V30" s="77">
        <f>U30/"01:00:00"</f>
        <v>2.0230555555555556</v>
      </c>
      <c r="W30" s="5">
        <f>T32+TIME(0,40,0)</f>
        <v>0.7210532407407407</v>
      </c>
      <c r="X30" s="4">
        <f>W31-W30</f>
        <v>0.08091435185185192</v>
      </c>
      <c r="Y30" s="77">
        <f>X30/"01:00:00"</f>
        <v>1.941944444444446</v>
      </c>
      <c r="Z30" s="77">
        <f>X30/"01:00:00"</f>
        <v>1.941944444444446</v>
      </c>
      <c r="AA30" s="82">
        <f>I30+L30+O30+R30+U30+X30</f>
        <v>0.4755787037037037</v>
      </c>
      <c r="AB30" s="74">
        <f>120/AC30</f>
        <v>10.513506935994158</v>
      </c>
      <c r="AC30" s="77">
        <f>AA30/"01:00:00"</f>
        <v>11.41388888888889</v>
      </c>
      <c r="AD30" s="65" t="s">
        <v>289</v>
      </c>
    </row>
    <row r="31" spans="1:30" s="14" customFormat="1" ht="13.5">
      <c r="A31" s="116"/>
      <c r="B31" s="64"/>
      <c r="C31" s="92" t="s">
        <v>59</v>
      </c>
      <c r="D31" s="94"/>
      <c r="E31" s="92" t="s">
        <v>96</v>
      </c>
      <c r="F31" s="94"/>
      <c r="G31" s="95"/>
      <c r="H31" s="6">
        <v>0.2777777777777778</v>
      </c>
      <c r="I31" s="7">
        <f>20/J30</f>
        <v>10.799460026998648</v>
      </c>
      <c r="J31" s="78"/>
      <c r="K31" s="6">
        <v>0.38016203703703705</v>
      </c>
      <c r="L31" s="7">
        <f>20/M30</f>
        <v>10.00973168358126</v>
      </c>
      <c r="M31" s="78"/>
      <c r="N31" s="8">
        <v>0.4800578703703704</v>
      </c>
      <c r="O31" s="7">
        <f>20/P30</f>
        <v>11.1731843575419</v>
      </c>
      <c r="P31" s="78"/>
      <c r="Q31" s="8">
        <v>0.5752777777777778</v>
      </c>
      <c r="R31" s="7">
        <f>20/S30</f>
        <v>11.056511056511065</v>
      </c>
      <c r="S31" s="78"/>
      <c r="T31" s="8">
        <v>0.6871180555555556</v>
      </c>
      <c r="U31" s="7">
        <f>20/V30</f>
        <v>9.886035974186461</v>
      </c>
      <c r="V31" s="78"/>
      <c r="W31" s="8">
        <v>0.8019675925925926</v>
      </c>
      <c r="X31" s="7">
        <f>20/Y30</f>
        <v>10.298955800314681</v>
      </c>
      <c r="Y31" s="78"/>
      <c r="Z31" s="78"/>
      <c r="AA31" s="83"/>
      <c r="AB31" s="75"/>
      <c r="AC31" s="78"/>
      <c r="AD31" s="66"/>
    </row>
    <row r="32" spans="1:30" s="14" customFormat="1" ht="13.5">
      <c r="A32" s="116"/>
      <c r="B32" s="64"/>
      <c r="C32" s="92"/>
      <c r="D32" s="94"/>
      <c r="E32" s="92" t="s">
        <v>97</v>
      </c>
      <c r="F32" s="94"/>
      <c r="G32" s="95" t="s">
        <v>60</v>
      </c>
      <c r="H32" s="9">
        <v>0.2854976851851852</v>
      </c>
      <c r="I32" s="80">
        <v>52</v>
      </c>
      <c r="J32" s="78"/>
      <c r="K32" s="9">
        <v>0.38958333333333334</v>
      </c>
      <c r="L32" s="80">
        <v>52</v>
      </c>
      <c r="M32" s="78"/>
      <c r="N32" s="10">
        <v>0.485</v>
      </c>
      <c r="O32" s="80">
        <v>52</v>
      </c>
      <c r="P32" s="78"/>
      <c r="Q32" s="10">
        <v>0.5812037037037037</v>
      </c>
      <c r="R32" s="80">
        <v>60</v>
      </c>
      <c r="S32" s="78"/>
      <c r="T32" s="10">
        <v>0.6932754629629629</v>
      </c>
      <c r="U32" s="85">
        <v>60</v>
      </c>
      <c r="V32" s="78"/>
      <c r="W32" s="10">
        <v>0.8110185185185186</v>
      </c>
      <c r="X32" s="80">
        <v>60</v>
      </c>
      <c r="Y32" s="78"/>
      <c r="Z32" s="78"/>
      <c r="AA32" s="83"/>
      <c r="AB32" s="75"/>
      <c r="AC32" s="78"/>
      <c r="AD32" s="66"/>
    </row>
    <row r="33" spans="1:30" s="14" customFormat="1" ht="14.25" thickBot="1">
      <c r="A33" s="116"/>
      <c r="B33" s="62"/>
      <c r="C33" s="97" t="s">
        <v>61</v>
      </c>
      <c r="D33" s="98"/>
      <c r="E33" s="45" t="s">
        <v>137</v>
      </c>
      <c r="F33" s="46">
        <v>2001</v>
      </c>
      <c r="G33" s="96"/>
      <c r="H33" s="2">
        <f>H32-H31</f>
        <v>0.0077199074074074114</v>
      </c>
      <c r="I33" s="81"/>
      <c r="J33" s="79"/>
      <c r="K33" s="2">
        <f>K32-K31</f>
        <v>0.009421296296296289</v>
      </c>
      <c r="L33" s="81"/>
      <c r="M33" s="79"/>
      <c r="N33" s="2">
        <f>N32-N31</f>
        <v>0.004942129629629588</v>
      </c>
      <c r="O33" s="81"/>
      <c r="P33" s="79"/>
      <c r="Q33" s="2">
        <f>Q32-Q31</f>
        <v>0.00592592592592589</v>
      </c>
      <c r="R33" s="81"/>
      <c r="S33" s="79"/>
      <c r="T33" s="2">
        <f>T32-T31</f>
        <v>0.006157407407407334</v>
      </c>
      <c r="U33" s="81"/>
      <c r="V33" s="79"/>
      <c r="W33" s="2">
        <f>W32-W31</f>
        <v>0.009050925925925934</v>
      </c>
      <c r="X33" s="81"/>
      <c r="Y33" s="79"/>
      <c r="Z33" s="79"/>
      <c r="AA33" s="84"/>
      <c r="AB33" s="76"/>
      <c r="AC33" s="79"/>
      <c r="AD33" s="67"/>
    </row>
    <row r="34" spans="1:30" s="14" customFormat="1" ht="13.5">
      <c r="A34" s="116"/>
      <c r="B34" s="87">
        <v>6</v>
      </c>
      <c r="C34" s="63">
        <v>10083583</v>
      </c>
      <c r="D34" s="89"/>
      <c r="E34" s="63" t="s">
        <v>98</v>
      </c>
      <c r="F34" s="89"/>
      <c r="G34" s="104" t="s">
        <v>99</v>
      </c>
      <c r="H34" s="11">
        <v>0.20833333333333334</v>
      </c>
      <c r="I34" s="12">
        <f>H36-H34</f>
        <v>0.07192129629629626</v>
      </c>
      <c r="J34" s="77">
        <f>I34/"01:00:00"</f>
        <v>1.7261111111111103</v>
      </c>
      <c r="K34" s="3">
        <f>H36+TIME(0,30,0)</f>
        <v>0.3010879629629629</v>
      </c>
      <c r="L34" s="4">
        <f>K36-K34</f>
        <v>0.08377314814814818</v>
      </c>
      <c r="M34" s="77">
        <f>L34/"01:00:00"</f>
        <v>2.0105555555555563</v>
      </c>
      <c r="N34" s="5">
        <f>K36+TIME(0,30,0)</f>
        <v>0.4056944444444444</v>
      </c>
      <c r="O34" s="4">
        <f>N36-N34</f>
        <v>0.08114583333333336</v>
      </c>
      <c r="P34" s="77">
        <f>O34/"01:00:00"</f>
        <v>1.9475000000000007</v>
      </c>
      <c r="Q34" s="5">
        <f>N36+TIME(0,30,0)</f>
        <v>0.5076736111111111</v>
      </c>
      <c r="R34" s="4">
        <f>Q36-Q34</f>
        <v>0.0762962962962963</v>
      </c>
      <c r="S34" s="77">
        <f>R34/"01:00:00"</f>
        <v>1.8311111111111114</v>
      </c>
      <c r="T34" s="5">
        <f>Q36+TIME(0,40,0)</f>
        <v>0.6117476851851852</v>
      </c>
      <c r="U34" s="4">
        <f>T36-T34</f>
        <v>0.08134259259259258</v>
      </c>
      <c r="V34" s="77">
        <f>U34/"01:00:00"</f>
        <v>1.9522222222222219</v>
      </c>
      <c r="W34" s="5">
        <f>T36+TIME(0,40,0)</f>
        <v>0.7208680555555556</v>
      </c>
      <c r="X34" s="4">
        <f>W35-W34</f>
        <v>0.08626157407407409</v>
      </c>
      <c r="Y34" s="77">
        <f>X34/"01:00:00"</f>
        <v>2.070277777777778</v>
      </c>
      <c r="Z34" s="77">
        <f>X34/"01:00:00"</f>
        <v>2.070277777777778</v>
      </c>
      <c r="AA34" s="82">
        <f>I34+L34+O34+R34+U34+X34</f>
        <v>0.4807407407407408</v>
      </c>
      <c r="AB34" s="74">
        <f>120/AC34</f>
        <v>10.40061633281972</v>
      </c>
      <c r="AC34" s="77">
        <f>AA34/"01:00:00"</f>
        <v>11.53777777777778</v>
      </c>
      <c r="AD34" s="65" t="s">
        <v>291</v>
      </c>
    </row>
    <row r="35" spans="1:30" s="14" customFormat="1" ht="13.5">
      <c r="A35" s="116"/>
      <c r="B35" s="64"/>
      <c r="C35" s="92" t="s">
        <v>45</v>
      </c>
      <c r="D35" s="94"/>
      <c r="E35" s="92" t="s">
        <v>100</v>
      </c>
      <c r="F35" s="94"/>
      <c r="G35" s="95"/>
      <c r="H35" s="6">
        <v>0.2778009259259259</v>
      </c>
      <c r="I35" s="7">
        <f>20/J34</f>
        <v>11.586739620212429</v>
      </c>
      <c r="J35" s="78"/>
      <c r="K35" s="6">
        <v>0.3804861111111111</v>
      </c>
      <c r="L35" s="7">
        <f>20/M34</f>
        <v>9.947499309201433</v>
      </c>
      <c r="M35" s="78"/>
      <c r="N35" s="8">
        <v>0.48072916666666665</v>
      </c>
      <c r="O35" s="7">
        <f>20/P34</f>
        <v>10.269576379974323</v>
      </c>
      <c r="P35" s="78"/>
      <c r="Q35" s="8">
        <v>0.5813425925925926</v>
      </c>
      <c r="R35" s="7">
        <f>20/S34</f>
        <v>10.922330097087377</v>
      </c>
      <c r="S35" s="78"/>
      <c r="T35" s="8">
        <v>0.6912731481481481</v>
      </c>
      <c r="U35" s="7">
        <f>20/V34</f>
        <v>10.24473534433694</v>
      </c>
      <c r="V35" s="78"/>
      <c r="W35" s="8">
        <v>0.8071296296296296</v>
      </c>
      <c r="X35" s="7">
        <f>20/Y34</f>
        <v>9.660539380115388</v>
      </c>
      <c r="Y35" s="78"/>
      <c r="Z35" s="78"/>
      <c r="AA35" s="83"/>
      <c r="AB35" s="75"/>
      <c r="AC35" s="78"/>
      <c r="AD35" s="66"/>
    </row>
    <row r="36" spans="1:30" s="14" customFormat="1" ht="13.5">
      <c r="A36" s="116"/>
      <c r="B36" s="64"/>
      <c r="C36" s="92"/>
      <c r="D36" s="94"/>
      <c r="E36" s="92" t="s">
        <v>101</v>
      </c>
      <c r="F36" s="94"/>
      <c r="G36" s="95" t="s">
        <v>77</v>
      </c>
      <c r="H36" s="9">
        <v>0.2802546296296296</v>
      </c>
      <c r="I36" s="80">
        <v>52</v>
      </c>
      <c r="J36" s="78"/>
      <c r="K36" s="9">
        <v>0.3848611111111111</v>
      </c>
      <c r="L36" s="80">
        <v>56</v>
      </c>
      <c r="M36" s="78"/>
      <c r="N36" s="10">
        <v>0.4868402777777778</v>
      </c>
      <c r="O36" s="80">
        <v>56</v>
      </c>
      <c r="P36" s="78"/>
      <c r="Q36" s="10">
        <v>0.5839699074074074</v>
      </c>
      <c r="R36" s="80">
        <v>64</v>
      </c>
      <c r="S36" s="78"/>
      <c r="T36" s="10">
        <v>0.6930902777777778</v>
      </c>
      <c r="U36" s="85">
        <v>60</v>
      </c>
      <c r="V36" s="78"/>
      <c r="W36" s="10">
        <v>0.8201388888888889</v>
      </c>
      <c r="X36" s="80">
        <v>48</v>
      </c>
      <c r="Y36" s="78"/>
      <c r="Z36" s="78"/>
      <c r="AA36" s="83"/>
      <c r="AB36" s="75"/>
      <c r="AC36" s="78"/>
      <c r="AD36" s="66"/>
    </row>
    <row r="37" spans="1:30" s="14" customFormat="1" ht="14.25" thickBot="1">
      <c r="A37" s="116"/>
      <c r="B37" s="62"/>
      <c r="C37" s="97" t="s">
        <v>78</v>
      </c>
      <c r="D37" s="98"/>
      <c r="E37" s="45" t="s">
        <v>138</v>
      </c>
      <c r="F37" s="46">
        <v>1999</v>
      </c>
      <c r="G37" s="96"/>
      <c r="H37" s="2">
        <f>H36-H35</f>
        <v>0.00245370370370368</v>
      </c>
      <c r="I37" s="81"/>
      <c r="J37" s="79"/>
      <c r="K37" s="2">
        <f>K36-K35</f>
        <v>0.004375000000000018</v>
      </c>
      <c r="L37" s="81"/>
      <c r="M37" s="79"/>
      <c r="N37" s="2">
        <f>N36-N35</f>
        <v>0.006111111111111123</v>
      </c>
      <c r="O37" s="81"/>
      <c r="P37" s="79"/>
      <c r="Q37" s="2">
        <f>Q36-Q35</f>
        <v>0.0026273148148148184</v>
      </c>
      <c r="R37" s="81"/>
      <c r="S37" s="79"/>
      <c r="T37" s="2">
        <f>T36-T35</f>
        <v>0.0018171296296296546</v>
      </c>
      <c r="U37" s="81"/>
      <c r="V37" s="79"/>
      <c r="W37" s="2">
        <f>W36-W35</f>
        <v>0.01300925925925922</v>
      </c>
      <c r="X37" s="81"/>
      <c r="Y37" s="79"/>
      <c r="Z37" s="79"/>
      <c r="AA37" s="84"/>
      <c r="AB37" s="76"/>
      <c r="AC37" s="79"/>
      <c r="AD37" s="67"/>
    </row>
    <row r="38" spans="1:30" ht="13.5">
      <c r="A38" s="105" t="s">
        <v>92</v>
      </c>
      <c r="B38" s="106"/>
      <c r="C38" s="106"/>
      <c r="D38" s="106"/>
      <c r="E38" s="106"/>
      <c r="F38" s="106"/>
      <c r="G38" s="107"/>
      <c r="H38" s="11">
        <v>0.20833333333333334</v>
      </c>
      <c r="I38" s="12">
        <f>H40-H38</f>
        <v>0.08333333333333334</v>
      </c>
      <c r="J38" s="77">
        <f>I38/"01:00:00"</f>
        <v>2.0000000000000004</v>
      </c>
      <c r="K38" s="3">
        <f>H40+TIME(0,30,0)</f>
        <v>0.3125</v>
      </c>
      <c r="L38" s="4">
        <f>K40-K38</f>
        <v>0.08333333333333331</v>
      </c>
      <c r="M38" s="77">
        <f>L38/"01:00:00"</f>
        <v>1.9999999999999996</v>
      </c>
      <c r="N38" s="5">
        <f>K40+TIME(0,30,0)</f>
        <v>0.41666666666666663</v>
      </c>
      <c r="O38" s="4">
        <f>N40-N38</f>
        <v>0.08333333333333337</v>
      </c>
      <c r="P38" s="77">
        <f>O38/"01:00:00"</f>
        <v>2.000000000000001</v>
      </c>
      <c r="Q38" s="5">
        <f>N40+TIME(0,30,0)</f>
        <v>0.5208333333333334</v>
      </c>
      <c r="R38" s="4">
        <f>Q40-Q38</f>
        <v>0.08333333333333326</v>
      </c>
      <c r="S38" s="77">
        <f>R38/"01:00:00"</f>
        <v>1.9999999999999982</v>
      </c>
      <c r="T38" s="5">
        <f>Q40+TIME(0,40,0)</f>
        <v>0.6319444444444444</v>
      </c>
      <c r="U38" s="4">
        <f>T40-T38</f>
        <v>0.08333333333333337</v>
      </c>
      <c r="V38" s="77">
        <f>U38/"01:00:00"</f>
        <v>2.000000000000001</v>
      </c>
      <c r="W38" s="5">
        <f>T40+TIME(0,40,0)</f>
        <v>0.7430555555555556</v>
      </c>
      <c r="X38" s="4">
        <f>W39-W38</f>
        <v>0.08333333333333326</v>
      </c>
      <c r="Y38" s="77">
        <f>X38/"01:00:00"</f>
        <v>1.9999999999999982</v>
      </c>
      <c r="Z38" s="77">
        <f>X38/"01:00:00"</f>
        <v>1.9999999999999982</v>
      </c>
      <c r="AA38" s="82">
        <f>I38+L38+O38+R38+U38+X38</f>
        <v>0.4999999999999999</v>
      </c>
      <c r="AB38" s="74">
        <f>120/AC38</f>
        <v>10.000000000000002</v>
      </c>
      <c r="AC38" s="77">
        <f>AA38/"01:00:00"</f>
        <v>11.999999999999998</v>
      </c>
      <c r="AD38" s="65" t="s">
        <v>220</v>
      </c>
    </row>
    <row r="39" spans="1:30" ht="13.5">
      <c r="A39" s="108"/>
      <c r="B39" s="109"/>
      <c r="C39" s="109"/>
      <c r="D39" s="109"/>
      <c r="E39" s="109"/>
      <c r="F39" s="109"/>
      <c r="G39" s="110"/>
      <c r="H39" s="6">
        <v>0.2847222222222222</v>
      </c>
      <c r="I39" s="7">
        <f>20/J38</f>
        <v>9.999999999999998</v>
      </c>
      <c r="J39" s="78"/>
      <c r="K39" s="6">
        <v>0.3888888888888889</v>
      </c>
      <c r="L39" s="7">
        <f>20/M38</f>
        <v>10.000000000000002</v>
      </c>
      <c r="M39" s="78"/>
      <c r="N39" s="8">
        <v>0.4930555555555556</v>
      </c>
      <c r="O39" s="7">
        <f>20/P38</f>
        <v>9.999999999999996</v>
      </c>
      <c r="P39" s="78"/>
      <c r="Q39" s="8">
        <v>0.5972222222222222</v>
      </c>
      <c r="R39" s="7">
        <f>20/S38</f>
        <v>10.000000000000009</v>
      </c>
      <c r="S39" s="78"/>
      <c r="T39" s="8">
        <v>0.7083333333333334</v>
      </c>
      <c r="U39" s="7">
        <f>20/V38</f>
        <v>9.999999999999996</v>
      </c>
      <c r="V39" s="78"/>
      <c r="W39" s="58">
        <v>0.8263888888888888</v>
      </c>
      <c r="X39" s="7">
        <f>20/Y38</f>
        <v>10.000000000000009</v>
      </c>
      <c r="Y39" s="78"/>
      <c r="Z39" s="78"/>
      <c r="AA39" s="83"/>
      <c r="AB39" s="75"/>
      <c r="AC39" s="78"/>
      <c r="AD39" s="66"/>
    </row>
    <row r="40" spans="1:30" ht="13.5">
      <c r="A40" s="108"/>
      <c r="B40" s="109"/>
      <c r="C40" s="109"/>
      <c r="D40" s="109"/>
      <c r="E40" s="109"/>
      <c r="F40" s="109"/>
      <c r="G40" s="110"/>
      <c r="H40" s="9">
        <v>0.2916666666666667</v>
      </c>
      <c r="I40" s="80"/>
      <c r="J40" s="78"/>
      <c r="K40" s="9">
        <v>0.3958333333333333</v>
      </c>
      <c r="L40" s="80"/>
      <c r="M40" s="78"/>
      <c r="N40" s="10">
        <v>0.5</v>
      </c>
      <c r="O40" s="80"/>
      <c r="P40" s="78"/>
      <c r="Q40" s="10">
        <v>0.6041666666666666</v>
      </c>
      <c r="R40" s="80"/>
      <c r="S40" s="78"/>
      <c r="T40" s="10">
        <v>0.7152777777777778</v>
      </c>
      <c r="U40" s="85"/>
      <c r="V40" s="78"/>
      <c r="W40" s="10">
        <v>0.8472222222222222</v>
      </c>
      <c r="X40" s="80"/>
      <c r="Y40" s="78"/>
      <c r="Z40" s="78"/>
      <c r="AA40" s="83"/>
      <c r="AB40" s="75"/>
      <c r="AC40" s="78"/>
      <c r="AD40" s="66"/>
    </row>
    <row r="41" spans="1:30" ht="14.25" thickBot="1">
      <c r="A41" s="111"/>
      <c r="B41" s="112"/>
      <c r="C41" s="112"/>
      <c r="D41" s="112"/>
      <c r="E41" s="112"/>
      <c r="F41" s="112"/>
      <c r="G41" s="113"/>
      <c r="H41" s="2">
        <f>H40-H39</f>
        <v>0.006944444444444475</v>
      </c>
      <c r="I41" s="81"/>
      <c r="J41" s="79"/>
      <c r="K41" s="2">
        <f>K40-K39</f>
        <v>0.00694444444444442</v>
      </c>
      <c r="L41" s="81"/>
      <c r="M41" s="79"/>
      <c r="N41" s="2">
        <f>N40-N39</f>
        <v>0.00694444444444442</v>
      </c>
      <c r="O41" s="81"/>
      <c r="P41" s="79"/>
      <c r="Q41" s="2">
        <f>Q40-Q39</f>
        <v>0.00694444444444442</v>
      </c>
      <c r="R41" s="81"/>
      <c r="S41" s="79"/>
      <c r="T41" s="2">
        <f>T40-T39</f>
        <v>0.00694444444444442</v>
      </c>
      <c r="U41" s="81"/>
      <c r="V41" s="79"/>
      <c r="W41" s="2">
        <f>W40-W39</f>
        <v>0.02083333333333337</v>
      </c>
      <c r="X41" s="81"/>
      <c r="Y41" s="79"/>
      <c r="Z41" s="79"/>
      <c r="AA41" s="84"/>
      <c r="AB41" s="76"/>
      <c r="AC41" s="79"/>
      <c r="AD41" s="67"/>
    </row>
  </sheetData>
  <sheetProtection/>
  <mergeCells count="239">
    <mergeCell ref="C37:D37"/>
    <mergeCell ref="E22:F22"/>
    <mergeCell ref="E36:F36"/>
    <mergeCell ref="E34:F34"/>
    <mergeCell ref="E35:F35"/>
    <mergeCell ref="E32:F32"/>
    <mergeCell ref="A10:A37"/>
    <mergeCell ref="T2:U2"/>
    <mergeCell ref="B22:B25"/>
    <mergeCell ref="C25:D25"/>
    <mergeCell ref="E24:F24"/>
    <mergeCell ref="E23:F23"/>
    <mergeCell ref="C35:D36"/>
    <mergeCell ref="C22:D22"/>
    <mergeCell ref="J10:J13"/>
    <mergeCell ref="L12:L13"/>
    <mergeCell ref="B18:B21"/>
    <mergeCell ref="C18:D18"/>
    <mergeCell ref="C23:D24"/>
    <mergeCell ref="I12:I13"/>
    <mergeCell ref="B10:B13"/>
    <mergeCell ref="C10:D10"/>
    <mergeCell ref="C13:D13"/>
    <mergeCell ref="C11:D12"/>
    <mergeCell ref="L36:L37"/>
    <mergeCell ref="J34:J37"/>
    <mergeCell ref="G36:G37"/>
    <mergeCell ref="I36:I37"/>
    <mergeCell ref="B34:B37"/>
    <mergeCell ref="C34:D34"/>
    <mergeCell ref="E11:F11"/>
    <mergeCell ref="B30:B33"/>
    <mergeCell ref="C30:D30"/>
    <mergeCell ref="C33:D33"/>
    <mergeCell ref="C31:D32"/>
    <mergeCell ref="E30:F30"/>
    <mergeCell ref="E31:F31"/>
    <mergeCell ref="E12:F12"/>
    <mergeCell ref="I32:I33"/>
    <mergeCell ref="L32:L33"/>
    <mergeCell ref="J30:J33"/>
    <mergeCell ref="E18:F18"/>
    <mergeCell ref="G18:G19"/>
    <mergeCell ref="I24:I25"/>
    <mergeCell ref="O24:O25"/>
    <mergeCell ref="G12:G13"/>
    <mergeCell ref="E10:F10"/>
    <mergeCell ref="M10:M13"/>
    <mergeCell ref="G10:G11"/>
    <mergeCell ref="O36:O37"/>
    <mergeCell ref="S34:S37"/>
    <mergeCell ref="R36:R37"/>
    <mergeCell ref="O32:O33"/>
    <mergeCell ref="P34:P37"/>
    <mergeCell ref="S30:S33"/>
    <mergeCell ref="R32:R33"/>
    <mergeCell ref="Y10:Y13"/>
    <mergeCell ref="AA10:AA13"/>
    <mergeCell ref="O12:O13"/>
    <mergeCell ref="P10:P13"/>
    <mergeCell ref="S10:S13"/>
    <mergeCell ref="X12:X13"/>
    <mergeCell ref="V10:V13"/>
    <mergeCell ref="U12:U13"/>
    <mergeCell ref="U24:U25"/>
    <mergeCell ref="AC22:AC25"/>
    <mergeCell ref="X24:X25"/>
    <mergeCell ref="Y22:Y25"/>
    <mergeCell ref="AD10:AD13"/>
    <mergeCell ref="AB22:AB25"/>
    <mergeCell ref="AA22:AA25"/>
    <mergeCell ref="AD22:AD25"/>
    <mergeCell ref="AB10:AB13"/>
    <mergeCell ref="AC10:AC13"/>
    <mergeCell ref="Z10:Z13"/>
    <mergeCell ref="AA30:AA33"/>
    <mergeCell ref="AC30:AC33"/>
    <mergeCell ref="AB30:AB33"/>
    <mergeCell ref="Z22:Z25"/>
    <mergeCell ref="AA18:AA21"/>
    <mergeCell ref="AD34:AD37"/>
    <mergeCell ref="AD30:AD33"/>
    <mergeCell ref="AA34:AA37"/>
    <mergeCell ref="AB34:AB37"/>
    <mergeCell ref="AC34:AC37"/>
    <mergeCell ref="Z30:Z33"/>
    <mergeCell ref="Z34:Z37"/>
    <mergeCell ref="U36:U37"/>
    <mergeCell ref="Y34:Y37"/>
    <mergeCell ref="V34:V37"/>
    <mergeCell ref="Y30:Y33"/>
    <mergeCell ref="U32:U33"/>
    <mergeCell ref="X36:X37"/>
    <mergeCell ref="X32:X33"/>
    <mergeCell ref="V30:V33"/>
    <mergeCell ref="Q4:R4"/>
    <mergeCell ref="V22:V25"/>
    <mergeCell ref="S22:S25"/>
    <mergeCell ref="R24:R25"/>
    <mergeCell ref="T5:U5"/>
    <mergeCell ref="R8:R9"/>
    <mergeCell ref="R12:R13"/>
    <mergeCell ref="S18:S21"/>
    <mergeCell ref="V18:V21"/>
    <mergeCell ref="T4:U4"/>
    <mergeCell ref="AB3:AD3"/>
    <mergeCell ref="AA4:AA7"/>
    <mergeCell ref="X8:X9"/>
    <mergeCell ref="AA8:AA9"/>
    <mergeCell ref="AD4:AD9"/>
    <mergeCell ref="AB4:AB7"/>
    <mergeCell ref="AB8:AB9"/>
    <mergeCell ref="W5:X5"/>
    <mergeCell ref="W4:X4"/>
    <mergeCell ref="H4:I4"/>
    <mergeCell ref="H2:R2"/>
    <mergeCell ref="L8:L9"/>
    <mergeCell ref="A3:V3"/>
    <mergeCell ref="G4:G8"/>
    <mergeCell ref="U8:U9"/>
    <mergeCell ref="N4:O4"/>
    <mergeCell ref="K4:L4"/>
    <mergeCell ref="O8:O9"/>
    <mergeCell ref="I8:I9"/>
    <mergeCell ref="A1:E2"/>
    <mergeCell ref="A4:A9"/>
    <mergeCell ref="B4:B9"/>
    <mergeCell ref="C4:D4"/>
    <mergeCell ref="E4:F4"/>
    <mergeCell ref="C9:D9"/>
    <mergeCell ref="E9:F9"/>
    <mergeCell ref="P38:P41"/>
    <mergeCell ref="S38:S41"/>
    <mergeCell ref="V38:V41"/>
    <mergeCell ref="A38:G41"/>
    <mergeCell ref="J38:J41"/>
    <mergeCell ref="I40:I41"/>
    <mergeCell ref="M38:M41"/>
    <mergeCell ref="M34:M37"/>
    <mergeCell ref="G32:G33"/>
    <mergeCell ref="G34:G35"/>
    <mergeCell ref="G22:G23"/>
    <mergeCell ref="G24:G25"/>
    <mergeCell ref="J22:J25"/>
    <mergeCell ref="M22:M25"/>
    <mergeCell ref="L24:L25"/>
    <mergeCell ref="M30:M33"/>
    <mergeCell ref="G30:G31"/>
    <mergeCell ref="P22:P25"/>
    <mergeCell ref="P30:P33"/>
    <mergeCell ref="AC38:AC41"/>
    <mergeCell ref="L40:L41"/>
    <mergeCell ref="O40:O41"/>
    <mergeCell ref="R40:R41"/>
    <mergeCell ref="U40:U41"/>
    <mergeCell ref="Y38:Y41"/>
    <mergeCell ref="Z38:Z41"/>
    <mergeCell ref="AA38:AA41"/>
    <mergeCell ref="AB38:AB41"/>
    <mergeCell ref="X40:X41"/>
    <mergeCell ref="H5:I5"/>
    <mergeCell ref="K5:L5"/>
    <mergeCell ref="N5:O5"/>
    <mergeCell ref="Q5:R5"/>
    <mergeCell ref="AB18:AB21"/>
    <mergeCell ref="J18:J21"/>
    <mergeCell ref="M18:M21"/>
    <mergeCell ref="P18:P21"/>
    <mergeCell ref="H1:L1"/>
    <mergeCell ref="B14:B17"/>
    <mergeCell ref="C14:D14"/>
    <mergeCell ref="E14:F14"/>
    <mergeCell ref="G14:G15"/>
    <mergeCell ref="C15:D16"/>
    <mergeCell ref="E15:F15"/>
    <mergeCell ref="E16:F16"/>
    <mergeCell ref="G16:G17"/>
    <mergeCell ref="C17:D17"/>
    <mergeCell ref="C19:D20"/>
    <mergeCell ref="E19:F19"/>
    <mergeCell ref="E20:F20"/>
    <mergeCell ref="G20:G21"/>
    <mergeCell ref="C21:D21"/>
    <mergeCell ref="B26:B29"/>
    <mergeCell ref="C26:D26"/>
    <mergeCell ref="E26:F26"/>
    <mergeCell ref="G26:G27"/>
    <mergeCell ref="C27:D28"/>
    <mergeCell ref="E27:F27"/>
    <mergeCell ref="E28:F28"/>
    <mergeCell ref="G28:G29"/>
    <mergeCell ref="C29:D29"/>
    <mergeCell ref="AC14:AC17"/>
    <mergeCell ref="J14:J17"/>
    <mergeCell ref="M14:M17"/>
    <mergeCell ref="P14:P17"/>
    <mergeCell ref="S14:S17"/>
    <mergeCell ref="V14:V17"/>
    <mergeCell ref="Y14:Y17"/>
    <mergeCell ref="AD14:AD17"/>
    <mergeCell ref="I16:I17"/>
    <mergeCell ref="L16:L17"/>
    <mergeCell ref="O16:O17"/>
    <mergeCell ref="R16:R17"/>
    <mergeCell ref="U16:U17"/>
    <mergeCell ref="X16:X17"/>
    <mergeCell ref="Z14:Z17"/>
    <mergeCell ref="AA14:AA17"/>
    <mergeCell ref="AB14:AB17"/>
    <mergeCell ref="AC18:AC21"/>
    <mergeCell ref="AD18:AD21"/>
    <mergeCell ref="I20:I21"/>
    <mergeCell ref="L20:L21"/>
    <mergeCell ref="O20:O21"/>
    <mergeCell ref="R20:R21"/>
    <mergeCell ref="U20:U21"/>
    <mergeCell ref="X20:X21"/>
    <mergeCell ref="Y18:Y21"/>
    <mergeCell ref="Z18:Z21"/>
    <mergeCell ref="Z26:Z29"/>
    <mergeCell ref="AA26:AA29"/>
    <mergeCell ref="J26:J29"/>
    <mergeCell ref="M26:M29"/>
    <mergeCell ref="P26:P29"/>
    <mergeCell ref="S26:S29"/>
    <mergeCell ref="U28:U29"/>
    <mergeCell ref="X28:X29"/>
    <mergeCell ref="V26:V29"/>
    <mergeCell ref="Y26:Y29"/>
    <mergeCell ref="AD38:AD41"/>
    <mergeCell ref="C5:D8"/>
    <mergeCell ref="E5:F8"/>
    <mergeCell ref="AB26:AB29"/>
    <mergeCell ref="AC26:AC29"/>
    <mergeCell ref="AD26:AD29"/>
    <mergeCell ref="I28:I29"/>
    <mergeCell ref="L28:L29"/>
    <mergeCell ref="O28:O29"/>
    <mergeCell ref="R28:R29"/>
  </mergeCells>
  <printOptions/>
  <pageMargins left="0.1968503937007874" right="0" top="0.984251968503937" bottom="0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7" customWidth="1"/>
    <col min="9" max="9" width="9.00390625" style="13" customWidth="1"/>
    <col min="10" max="10" width="0.12890625" style="13" customWidth="1"/>
    <col min="11" max="11" width="9.00390625" style="17" customWidth="1"/>
    <col min="12" max="12" width="9.00390625" style="13" customWidth="1"/>
    <col min="13" max="13" width="0.12890625" style="13" customWidth="1"/>
    <col min="14" max="14" width="9.625" style="17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9.00390625" style="17" customWidth="1"/>
    <col min="19" max="19" width="9.00390625" style="13" customWidth="1"/>
    <col min="20" max="20" width="8.25390625" style="13" hidden="1" customWidth="1"/>
    <col min="21" max="21" width="8.625" style="13" hidden="1" customWidth="1"/>
    <col min="22" max="22" width="3.125" style="13" hidden="1" customWidth="1"/>
    <col min="23" max="23" width="9.00390625" style="17" customWidth="1"/>
    <col min="24" max="24" width="12.625" style="13" customWidth="1"/>
    <col min="25" max="25" width="0.12890625" style="13" hidden="1" customWidth="1"/>
    <col min="26" max="26" width="12.625" style="13" customWidth="1"/>
    <col min="27" max="16384" width="9.00390625" style="13" customWidth="1"/>
  </cols>
  <sheetData>
    <row r="1" spans="1:23" ht="13.5" customHeight="1">
      <c r="A1" s="114" t="s">
        <v>33</v>
      </c>
      <c r="B1" s="114"/>
      <c r="C1" s="114"/>
      <c r="D1" s="114"/>
      <c r="E1" s="114"/>
      <c r="H1" s="13"/>
      <c r="K1" s="13"/>
      <c r="N1" s="13"/>
      <c r="R1" s="13"/>
      <c r="W1" s="13"/>
    </row>
    <row r="2" spans="1:19" ht="18.75" customHeight="1">
      <c r="A2" s="114"/>
      <c r="B2" s="114"/>
      <c r="C2" s="114"/>
      <c r="D2" s="114"/>
      <c r="E2" s="114"/>
      <c r="F2" s="156" t="s">
        <v>7</v>
      </c>
      <c r="G2" s="156"/>
      <c r="H2" s="99" t="s">
        <v>157</v>
      </c>
      <c r="I2" s="99"/>
      <c r="J2" s="99"/>
      <c r="K2" s="99"/>
      <c r="L2" s="99"/>
      <c r="M2" s="99"/>
      <c r="N2" s="99"/>
      <c r="O2" s="99"/>
      <c r="P2" s="99"/>
      <c r="R2" s="142" t="s">
        <v>298</v>
      </c>
      <c r="S2" s="142"/>
    </row>
    <row r="3" spans="1:26" ht="18.75" customHeight="1" thickBot="1">
      <c r="A3" s="155" t="s">
        <v>197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9"/>
      <c r="R3" s="39"/>
      <c r="S3" s="37"/>
      <c r="T3" s="37"/>
      <c r="U3" s="38"/>
      <c r="V3" s="18"/>
      <c r="W3" s="18"/>
      <c r="X3" s="148" t="s">
        <v>8</v>
      </c>
      <c r="Y3" s="148"/>
      <c r="Z3" s="148"/>
    </row>
    <row r="4" spans="1:26" ht="13.5" customHeight="1">
      <c r="A4" s="143" t="s">
        <v>0</v>
      </c>
      <c r="B4" s="118" t="s">
        <v>9</v>
      </c>
      <c r="C4" s="122" t="s">
        <v>10</v>
      </c>
      <c r="D4" s="123"/>
      <c r="E4" s="122" t="s">
        <v>10</v>
      </c>
      <c r="F4" s="123"/>
      <c r="G4" s="131" t="s">
        <v>3</v>
      </c>
      <c r="H4" s="126" t="s">
        <v>145</v>
      </c>
      <c r="I4" s="127"/>
      <c r="J4" s="20"/>
      <c r="K4" s="126" t="s">
        <v>146</v>
      </c>
      <c r="L4" s="127"/>
      <c r="M4" s="20"/>
      <c r="N4" s="126" t="s">
        <v>147</v>
      </c>
      <c r="O4" s="127"/>
      <c r="P4" s="20"/>
      <c r="Q4" s="20"/>
      <c r="R4" s="126" t="s">
        <v>148</v>
      </c>
      <c r="S4" s="127"/>
      <c r="T4" s="20"/>
      <c r="U4" s="21"/>
      <c r="V4" s="22"/>
      <c r="W4" s="82" t="s">
        <v>23</v>
      </c>
      <c r="X4" s="131" t="s">
        <v>25</v>
      </c>
      <c r="Y4" s="23"/>
      <c r="Z4" s="136" t="s">
        <v>27</v>
      </c>
    </row>
    <row r="5" spans="1:26" ht="13.5" customHeight="1">
      <c r="A5" s="144"/>
      <c r="B5" s="119"/>
      <c r="C5" s="68" t="s">
        <v>1</v>
      </c>
      <c r="D5" s="69"/>
      <c r="E5" s="68" t="s">
        <v>2</v>
      </c>
      <c r="F5" s="69"/>
      <c r="G5" s="132"/>
      <c r="H5" s="102" t="s">
        <v>130</v>
      </c>
      <c r="I5" s="103"/>
      <c r="J5" s="54"/>
      <c r="K5" s="102" t="s">
        <v>130</v>
      </c>
      <c r="L5" s="103"/>
      <c r="M5" s="54"/>
      <c r="N5" s="102" t="s">
        <v>130</v>
      </c>
      <c r="O5" s="103"/>
      <c r="P5" s="54"/>
      <c r="Q5" s="54"/>
      <c r="R5" s="102" t="s">
        <v>130</v>
      </c>
      <c r="S5" s="103"/>
      <c r="T5" s="54"/>
      <c r="U5" s="55"/>
      <c r="V5" s="56"/>
      <c r="W5" s="135"/>
      <c r="X5" s="132"/>
      <c r="Y5" s="57"/>
      <c r="Z5" s="137"/>
    </row>
    <row r="6" spans="1:26" s="14" customFormat="1" ht="14.25" customHeight="1">
      <c r="A6" s="145"/>
      <c r="B6" s="120"/>
      <c r="C6" s="70"/>
      <c r="D6" s="71"/>
      <c r="E6" s="70"/>
      <c r="F6" s="71"/>
      <c r="G6" s="133"/>
      <c r="H6" s="24" t="s">
        <v>13</v>
      </c>
      <c r="I6" s="25" t="s">
        <v>17</v>
      </c>
      <c r="J6" s="26"/>
      <c r="K6" s="24" t="s">
        <v>21</v>
      </c>
      <c r="L6" s="25" t="s">
        <v>17</v>
      </c>
      <c r="M6" s="26"/>
      <c r="N6" s="24" t="s">
        <v>21</v>
      </c>
      <c r="O6" s="25" t="s">
        <v>17</v>
      </c>
      <c r="P6" s="26"/>
      <c r="Q6" s="26"/>
      <c r="R6" s="24" t="s">
        <v>21</v>
      </c>
      <c r="S6" s="25" t="s">
        <v>17</v>
      </c>
      <c r="T6" s="26"/>
      <c r="U6" s="26"/>
      <c r="V6" s="27"/>
      <c r="W6" s="83"/>
      <c r="X6" s="133"/>
      <c r="Y6" s="28"/>
      <c r="Z6" s="138"/>
    </row>
    <row r="7" spans="1:26" s="14" customFormat="1" ht="13.5">
      <c r="A7" s="145"/>
      <c r="B7" s="120"/>
      <c r="C7" s="70"/>
      <c r="D7" s="71"/>
      <c r="E7" s="70"/>
      <c r="F7" s="71"/>
      <c r="G7" s="133"/>
      <c r="H7" s="24" t="s">
        <v>14</v>
      </c>
      <c r="I7" s="25" t="s">
        <v>18</v>
      </c>
      <c r="J7" s="26"/>
      <c r="K7" s="24" t="s">
        <v>14</v>
      </c>
      <c r="L7" s="25" t="s">
        <v>18</v>
      </c>
      <c r="M7" s="26"/>
      <c r="N7" s="24" t="s">
        <v>14</v>
      </c>
      <c r="O7" s="25" t="s">
        <v>18</v>
      </c>
      <c r="P7" s="26"/>
      <c r="Q7" s="26"/>
      <c r="R7" s="24" t="s">
        <v>22</v>
      </c>
      <c r="S7" s="25" t="s">
        <v>18</v>
      </c>
      <c r="T7" s="26"/>
      <c r="U7" s="26"/>
      <c r="V7" s="27"/>
      <c r="W7" s="83"/>
      <c r="X7" s="133"/>
      <c r="Y7" s="28"/>
      <c r="Z7" s="138"/>
    </row>
    <row r="8" spans="1:26" s="14" customFormat="1" ht="13.5">
      <c r="A8" s="146"/>
      <c r="B8" s="120"/>
      <c r="C8" s="72"/>
      <c r="D8" s="73"/>
      <c r="E8" s="72"/>
      <c r="F8" s="73"/>
      <c r="G8" s="133"/>
      <c r="H8" s="29" t="s">
        <v>15</v>
      </c>
      <c r="I8" s="128" t="s">
        <v>19</v>
      </c>
      <c r="J8" s="30"/>
      <c r="K8" s="29" t="s">
        <v>15</v>
      </c>
      <c r="L8" s="128" t="s">
        <v>19</v>
      </c>
      <c r="M8" s="30"/>
      <c r="N8" s="29" t="s">
        <v>15</v>
      </c>
      <c r="O8" s="128" t="s">
        <v>19</v>
      </c>
      <c r="P8" s="30"/>
      <c r="Q8" s="30"/>
      <c r="R8" s="29" t="s">
        <v>15</v>
      </c>
      <c r="S8" s="128" t="s">
        <v>19</v>
      </c>
      <c r="T8" s="30"/>
      <c r="U8" s="30"/>
      <c r="V8" s="36"/>
      <c r="W8" s="83" t="s">
        <v>24</v>
      </c>
      <c r="X8" s="133" t="s">
        <v>26</v>
      </c>
      <c r="Y8" s="31"/>
      <c r="Z8" s="139"/>
    </row>
    <row r="9" spans="1:26" s="14" customFormat="1" ht="14.25" thickBot="1">
      <c r="A9" s="147"/>
      <c r="B9" s="121"/>
      <c r="C9" s="124" t="s">
        <v>11</v>
      </c>
      <c r="D9" s="125"/>
      <c r="E9" s="124" t="s">
        <v>12</v>
      </c>
      <c r="F9" s="125"/>
      <c r="G9" s="32" t="s">
        <v>28</v>
      </c>
      <c r="H9" s="1" t="s">
        <v>16</v>
      </c>
      <c r="I9" s="129"/>
      <c r="J9" s="33"/>
      <c r="K9" s="1" t="s">
        <v>16</v>
      </c>
      <c r="L9" s="129"/>
      <c r="M9" s="33"/>
      <c r="N9" s="1" t="s">
        <v>16</v>
      </c>
      <c r="O9" s="129"/>
      <c r="P9" s="33"/>
      <c r="Q9" s="33"/>
      <c r="R9" s="1" t="s">
        <v>16</v>
      </c>
      <c r="S9" s="129"/>
      <c r="T9" s="33"/>
      <c r="U9" s="33"/>
      <c r="V9" s="34"/>
      <c r="W9" s="84"/>
      <c r="X9" s="141"/>
      <c r="Y9" s="35"/>
      <c r="Z9" s="140"/>
    </row>
    <row r="10" spans="1:26" s="14" customFormat="1" ht="13.5">
      <c r="A10" s="152">
        <v>1</v>
      </c>
      <c r="B10" s="87">
        <v>11</v>
      </c>
      <c r="C10" s="63">
        <v>10033583</v>
      </c>
      <c r="D10" s="89"/>
      <c r="E10" s="63" t="s">
        <v>152</v>
      </c>
      <c r="F10" s="89"/>
      <c r="G10" s="104" t="s">
        <v>49</v>
      </c>
      <c r="H10" s="11">
        <v>0.21875</v>
      </c>
      <c r="I10" s="12">
        <f>H12-H10</f>
        <v>0.07380787037037034</v>
      </c>
      <c r="J10" s="77">
        <f>I10/"01:00:00"</f>
        <v>1.7713888888888882</v>
      </c>
      <c r="K10" s="3">
        <f>H12+TIME(0,30,0)</f>
        <v>0.31339120370370366</v>
      </c>
      <c r="L10" s="4">
        <f>K12-K10</f>
        <v>0.070462962962963</v>
      </c>
      <c r="M10" s="77">
        <f>L10/"01:00:00"</f>
        <v>1.6911111111111121</v>
      </c>
      <c r="N10" s="5">
        <f>K12+TIME(0,30,0)</f>
        <v>0.4046875</v>
      </c>
      <c r="O10" s="4">
        <f>N12-N10</f>
        <v>0.07268518518518519</v>
      </c>
      <c r="P10" s="77">
        <f>O10/"01:00:00"</f>
        <v>1.7444444444444445</v>
      </c>
      <c r="Q10" s="77" t="e">
        <f>#REF!/"01:00:00"</f>
        <v>#REF!</v>
      </c>
      <c r="R10" s="5">
        <f>N12+TIME(0,40,0)</f>
        <v>0.505150462962963</v>
      </c>
      <c r="S10" s="4">
        <f>R11-R10</f>
        <v>0.06803240740740746</v>
      </c>
      <c r="T10" s="77">
        <f>S10/"01:00:00"</f>
        <v>1.632777777777779</v>
      </c>
      <c r="U10" s="77" t="e">
        <f>#REF!/"01:00:00"</f>
        <v>#REF!</v>
      </c>
      <c r="V10" s="77" t="e">
        <f>#REF!/"01:00:00"</f>
        <v>#REF!</v>
      </c>
      <c r="W10" s="82">
        <f>I10+L10+O10+S10</f>
        <v>0.284988425925926</v>
      </c>
      <c r="X10" s="74">
        <f>80/Y10</f>
        <v>11.696381431994475</v>
      </c>
      <c r="Y10" s="77">
        <f>W10/"01:00:00"</f>
        <v>6.839722222222224</v>
      </c>
      <c r="Z10" s="149" t="s">
        <v>302</v>
      </c>
    </row>
    <row r="11" spans="1:26" s="14" customFormat="1" ht="13.5">
      <c r="A11" s="153"/>
      <c r="B11" s="64"/>
      <c r="C11" s="92" t="s">
        <v>153</v>
      </c>
      <c r="D11" s="94"/>
      <c r="E11" s="92" t="s">
        <v>154</v>
      </c>
      <c r="F11" s="94"/>
      <c r="G11" s="95"/>
      <c r="H11" s="6">
        <v>0.2876851851851852</v>
      </c>
      <c r="I11" s="7">
        <f>20/J10</f>
        <v>11.290575505723698</v>
      </c>
      <c r="J11" s="78"/>
      <c r="K11" s="6">
        <v>0.38052083333333336</v>
      </c>
      <c r="L11" s="7">
        <f>20/M10</f>
        <v>11.82654402102496</v>
      </c>
      <c r="M11" s="78"/>
      <c r="N11" s="8">
        <v>0.47236111111111106</v>
      </c>
      <c r="O11" s="7">
        <f>20/P10</f>
        <v>11.464968152866241</v>
      </c>
      <c r="P11" s="78"/>
      <c r="Q11" s="78"/>
      <c r="R11" s="42">
        <v>0.5731828703703704</v>
      </c>
      <c r="S11" s="7">
        <f>20/T10</f>
        <v>12.249064307587606</v>
      </c>
      <c r="T11" s="78"/>
      <c r="U11" s="78"/>
      <c r="V11" s="78"/>
      <c r="W11" s="83"/>
      <c r="X11" s="75"/>
      <c r="Y11" s="78"/>
      <c r="Z11" s="150"/>
    </row>
    <row r="12" spans="1:26" s="14" customFormat="1" ht="13.5">
      <c r="A12" s="153"/>
      <c r="B12" s="64"/>
      <c r="C12" s="92"/>
      <c r="D12" s="94"/>
      <c r="E12" s="92" t="s">
        <v>155</v>
      </c>
      <c r="F12" s="94"/>
      <c r="G12" s="95" t="s">
        <v>55</v>
      </c>
      <c r="H12" s="9">
        <v>0.29255787037037034</v>
      </c>
      <c r="I12" s="80">
        <v>56</v>
      </c>
      <c r="J12" s="78"/>
      <c r="K12" s="9">
        <v>0.38385416666666666</v>
      </c>
      <c r="L12" s="80">
        <v>64</v>
      </c>
      <c r="M12" s="78"/>
      <c r="N12" s="10">
        <v>0.47737268518518516</v>
      </c>
      <c r="O12" s="80">
        <v>60</v>
      </c>
      <c r="P12" s="78"/>
      <c r="Q12" s="78"/>
      <c r="R12" s="43"/>
      <c r="S12" s="80">
        <v>60</v>
      </c>
      <c r="T12" s="78"/>
      <c r="U12" s="78"/>
      <c r="V12" s="78"/>
      <c r="W12" s="83"/>
      <c r="X12" s="75"/>
      <c r="Y12" s="78"/>
      <c r="Z12" s="150"/>
    </row>
    <row r="13" spans="1:26" s="14" customFormat="1" ht="14.25" thickBot="1">
      <c r="A13" s="154"/>
      <c r="B13" s="62"/>
      <c r="C13" s="97" t="s">
        <v>156</v>
      </c>
      <c r="D13" s="98"/>
      <c r="E13" s="45" t="s">
        <v>127</v>
      </c>
      <c r="F13" s="46">
        <v>2002</v>
      </c>
      <c r="G13" s="96"/>
      <c r="H13" s="2">
        <f>H12-H11</f>
        <v>0.004872685185185133</v>
      </c>
      <c r="I13" s="81"/>
      <c r="J13" s="79"/>
      <c r="K13" s="2">
        <f>K12-K11</f>
        <v>0.0033333333333332993</v>
      </c>
      <c r="L13" s="81"/>
      <c r="M13" s="79"/>
      <c r="N13" s="2">
        <f>N12-N11</f>
        <v>0.005011574074074099</v>
      </c>
      <c r="O13" s="81"/>
      <c r="P13" s="79"/>
      <c r="Q13" s="79"/>
      <c r="R13" s="2">
        <f>R12-R11</f>
        <v>-0.5731828703703704</v>
      </c>
      <c r="S13" s="81"/>
      <c r="T13" s="79"/>
      <c r="U13" s="79"/>
      <c r="V13" s="79"/>
      <c r="W13" s="84"/>
      <c r="X13" s="76"/>
      <c r="Y13" s="79"/>
      <c r="Z13" s="151"/>
    </row>
    <row r="14" spans="1:26" ht="13.5">
      <c r="A14" s="105" t="s">
        <v>92</v>
      </c>
      <c r="B14" s="106"/>
      <c r="C14" s="106"/>
      <c r="D14" s="106"/>
      <c r="E14" s="106"/>
      <c r="F14" s="106"/>
      <c r="G14" s="107"/>
      <c r="H14" s="11">
        <v>0.21875</v>
      </c>
      <c r="I14" s="12">
        <f>H16-H14</f>
        <v>0.08333333333333331</v>
      </c>
      <c r="J14" s="77">
        <f>I14/"01:00:00"</f>
        <v>1.9999999999999996</v>
      </c>
      <c r="K14" s="3">
        <f>H16+TIME(0,30,0)</f>
        <v>0.32291666666666663</v>
      </c>
      <c r="L14" s="4">
        <f>K16-K14</f>
        <v>0.08333333333333337</v>
      </c>
      <c r="M14" s="77">
        <f>L14/"01:00:00"</f>
        <v>2.000000000000001</v>
      </c>
      <c r="N14" s="5">
        <f>K16+TIME(0,30,0)</f>
        <v>0.4270833333333333</v>
      </c>
      <c r="O14" s="4">
        <f>N16-N14</f>
        <v>0.08333333333333331</v>
      </c>
      <c r="P14" s="77">
        <f>O14/"01:00:00"</f>
        <v>1.9999999999999996</v>
      </c>
      <c r="Q14" s="77" t="e">
        <f>#REF!/"01:00:00"</f>
        <v>#REF!</v>
      </c>
      <c r="R14" s="5">
        <f>N16+TIME(0,40,0)</f>
        <v>0.5381944444444444</v>
      </c>
      <c r="S14" s="4">
        <f>R15-R14</f>
        <v>0.08333333333333337</v>
      </c>
      <c r="T14" s="77">
        <f>S14/"01:00:00"</f>
        <v>2.000000000000001</v>
      </c>
      <c r="U14" s="77" t="e">
        <f>#REF!/"01:00:00"</f>
        <v>#REF!</v>
      </c>
      <c r="V14" s="77" t="e">
        <f>#REF!/"01:00:00"</f>
        <v>#REF!</v>
      </c>
      <c r="W14" s="82">
        <f>I14+L14+O14+S14</f>
        <v>0.33333333333333337</v>
      </c>
      <c r="X14" s="74">
        <f>80/Y14</f>
        <v>9.999999999999998</v>
      </c>
      <c r="Y14" s="77">
        <f>W14/"01:00:00"</f>
        <v>8.000000000000002</v>
      </c>
      <c r="Z14" s="65" t="s">
        <v>220</v>
      </c>
    </row>
    <row r="15" spans="1:26" ht="13.5">
      <c r="A15" s="108"/>
      <c r="B15" s="109"/>
      <c r="C15" s="109"/>
      <c r="D15" s="109"/>
      <c r="E15" s="109"/>
      <c r="F15" s="109"/>
      <c r="G15" s="110"/>
      <c r="H15" s="6">
        <v>0.2951388888888889</v>
      </c>
      <c r="I15" s="7">
        <f>20/J14</f>
        <v>10.000000000000002</v>
      </c>
      <c r="J15" s="78"/>
      <c r="K15" s="6">
        <v>0.3993055555555556</v>
      </c>
      <c r="L15" s="7">
        <f>20/M14</f>
        <v>9.999999999999996</v>
      </c>
      <c r="M15" s="78"/>
      <c r="N15" s="8">
        <v>0.5034722222222222</v>
      </c>
      <c r="O15" s="7">
        <f>20/P14</f>
        <v>10.000000000000002</v>
      </c>
      <c r="P15" s="78"/>
      <c r="Q15" s="78"/>
      <c r="R15" s="58">
        <v>0.6215277777777778</v>
      </c>
      <c r="S15" s="7">
        <f>20/T14</f>
        <v>9.999999999999996</v>
      </c>
      <c r="T15" s="78"/>
      <c r="U15" s="78"/>
      <c r="V15" s="78"/>
      <c r="W15" s="83"/>
      <c r="X15" s="75"/>
      <c r="Y15" s="78"/>
      <c r="Z15" s="66"/>
    </row>
    <row r="16" spans="1:26" ht="13.5">
      <c r="A16" s="108"/>
      <c r="B16" s="109"/>
      <c r="C16" s="109"/>
      <c r="D16" s="109"/>
      <c r="E16" s="109"/>
      <c r="F16" s="109"/>
      <c r="G16" s="110"/>
      <c r="H16" s="9">
        <v>0.3020833333333333</v>
      </c>
      <c r="I16" s="80"/>
      <c r="J16" s="78"/>
      <c r="K16" s="9">
        <v>0.40625</v>
      </c>
      <c r="L16" s="80"/>
      <c r="M16" s="78"/>
      <c r="N16" s="10">
        <v>0.5104166666666666</v>
      </c>
      <c r="O16" s="80"/>
      <c r="P16" s="78"/>
      <c r="Q16" s="78"/>
      <c r="R16" s="43">
        <v>0.642361111111111</v>
      </c>
      <c r="S16" s="80"/>
      <c r="T16" s="78"/>
      <c r="U16" s="78"/>
      <c r="V16" s="78"/>
      <c r="W16" s="83"/>
      <c r="X16" s="75"/>
      <c r="Y16" s="78"/>
      <c r="Z16" s="66"/>
    </row>
    <row r="17" spans="1:26" ht="14.25" thickBot="1">
      <c r="A17" s="111"/>
      <c r="B17" s="112"/>
      <c r="C17" s="112"/>
      <c r="D17" s="112"/>
      <c r="E17" s="112"/>
      <c r="F17" s="112"/>
      <c r="G17" s="113"/>
      <c r="H17" s="2">
        <f>H16-H15</f>
        <v>0.00694444444444442</v>
      </c>
      <c r="I17" s="81"/>
      <c r="J17" s="79"/>
      <c r="K17" s="2">
        <f>K16-K15</f>
        <v>0.00694444444444442</v>
      </c>
      <c r="L17" s="81"/>
      <c r="M17" s="79"/>
      <c r="N17" s="2">
        <f>N16-N15</f>
        <v>0.00694444444444442</v>
      </c>
      <c r="O17" s="81"/>
      <c r="P17" s="79"/>
      <c r="Q17" s="79"/>
      <c r="R17" s="2">
        <f>R16-R15</f>
        <v>0.02083333333333326</v>
      </c>
      <c r="S17" s="81"/>
      <c r="T17" s="79"/>
      <c r="U17" s="79"/>
      <c r="V17" s="79"/>
      <c r="W17" s="84"/>
      <c r="X17" s="76"/>
      <c r="Y17" s="79"/>
      <c r="Z17" s="67"/>
    </row>
  </sheetData>
  <sheetProtection/>
  <mergeCells count="73">
    <mergeCell ref="R2:S2"/>
    <mergeCell ref="I8:I9"/>
    <mergeCell ref="E5:F8"/>
    <mergeCell ref="L8:L9"/>
    <mergeCell ref="H5:I5"/>
    <mergeCell ref="H2:P2"/>
    <mergeCell ref="A1:E2"/>
    <mergeCell ref="F2:G2"/>
    <mergeCell ref="G4:G8"/>
    <mergeCell ref="B4:B9"/>
    <mergeCell ref="A10:A13"/>
    <mergeCell ref="A3:P3"/>
    <mergeCell ref="C13:D13"/>
    <mergeCell ref="C10:D10"/>
    <mergeCell ref="E10:F10"/>
    <mergeCell ref="G10:G11"/>
    <mergeCell ref="P10:P13"/>
    <mergeCell ref="K4:L4"/>
    <mergeCell ref="O8:O9"/>
    <mergeCell ref="N4:O4"/>
    <mergeCell ref="Z10:Z13"/>
    <mergeCell ref="C11:D12"/>
    <mergeCell ref="G12:G13"/>
    <mergeCell ref="I12:I13"/>
    <mergeCell ref="L12:L13"/>
    <mergeCell ref="O12:O13"/>
    <mergeCell ref="W10:W13"/>
    <mergeCell ref="U10:U13"/>
    <mergeCell ref="Y10:Y13"/>
    <mergeCell ref="X10:X13"/>
    <mergeCell ref="V10:V13"/>
    <mergeCell ref="Q10:Q13"/>
    <mergeCell ref="W4:W7"/>
    <mergeCell ref="W8:W9"/>
    <mergeCell ref="S8:S9"/>
    <mergeCell ref="R4:S4"/>
    <mergeCell ref="T10:T13"/>
    <mergeCell ref="S12:S13"/>
    <mergeCell ref="R5:S5"/>
    <mergeCell ref="X3:Z3"/>
    <mergeCell ref="Z4:Z9"/>
    <mergeCell ref="X8:X9"/>
    <mergeCell ref="X4:X7"/>
    <mergeCell ref="A4:A9"/>
    <mergeCell ref="C9:D9"/>
    <mergeCell ref="C4:D4"/>
    <mergeCell ref="E4:F4"/>
    <mergeCell ref="K5:L5"/>
    <mergeCell ref="P14:P17"/>
    <mergeCell ref="H4:I4"/>
    <mergeCell ref="B10:B13"/>
    <mergeCell ref="J10:J13"/>
    <mergeCell ref="C5:D8"/>
    <mergeCell ref="N5:O5"/>
    <mergeCell ref="E9:F9"/>
    <mergeCell ref="M10:M13"/>
    <mergeCell ref="E11:F11"/>
    <mergeCell ref="E12:F12"/>
    <mergeCell ref="I16:I17"/>
    <mergeCell ref="L16:L17"/>
    <mergeCell ref="O16:O17"/>
    <mergeCell ref="J14:J17"/>
    <mergeCell ref="M14:M17"/>
    <mergeCell ref="Z14:Z17"/>
    <mergeCell ref="A14:G17"/>
    <mergeCell ref="U14:U17"/>
    <mergeCell ref="V14:V17"/>
    <mergeCell ref="Y14:Y17"/>
    <mergeCell ref="W14:W17"/>
    <mergeCell ref="X14:X17"/>
    <mergeCell ref="S16:S17"/>
    <mergeCell ref="Q14:Q17"/>
    <mergeCell ref="T14:T1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7" customWidth="1"/>
    <col min="9" max="9" width="9.00390625" style="13" customWidth="1"/>
    <col min="10" max="10" width="0.12890625" style="13" customWidth="1"/>
    <col min="11" max="11" width="9.00390625" style="17" customWidth="1"/>
    <col min="12" max="12" width="9.00390625" style="13" customWidth="1"/>
    <col min="13" max="13" width="0.12890625" style="13" customWidth="1"/>
    <col min="14" max="14" width="9.625" style="17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9.00390625" style="17" customWidth="1"/>
    <col min="19" max="19" width="9.00390625" style="13" customWidth="1"/>
    <col min="20" max="20" width="8.25390625" style="13" hidden="1" customWidth="1"/>
    <col min="21" max="21" width="8.625" style="13" hidden="1" customWidth="1"/>
    <col min="22" max="22" width="3.125" style="13" hidden="1" customWidth="1"/>
    <col min="23" max="23" width="9.00390625" style="17" customWidth="1"/>
    <col min="24" max="24" width="12.625" style="13" customWidth="1"/>
    <col min="25" max="25" width="0.12890625" style="13" hidden="1" customWidth="1"/>
    <col min="26" max="26" width="12.625" style="13" customWidth="1"/>
    <col min="27" max="16384" width="9.00390625" style="13" customWidth="1"/>
  </cols>
  <sheetData>
    <row r="1" spans="1:23" ht="13.5" customHeight="1">
      <c r="A1" s="114" t="s">
        <v>266</v>
      </c>
      <c r="B1" s="114"/>
      <c r="C1" s="114"/>
      <c r="D1" s="114"/>
      <c r="E1" s="114"/>
      <c r="H1" s="13"/>
      <c r="K1" s="13"/>
      <c r="N1" s="13"/>
      <c r="R1" s="13"/>
      <c r="W1" s="13"/>
    </row>
    <row r="2" spans="1:19" ht="18.75" customHeight="1">
      <c r="A2" s="114"/>
      <c r="B2" s="114"/>
      <c r="C2" s="114"/>
      <c r="D2" s="114"/>
      <c r="E2" s="114"/>
      <c r="F2" s="156" t="s">
        <v>31</v>
      </c>
      <c r="G2" s="156"/>
      <c r="H2" s="99" t="s">
        <v>195</v>
      </c>
      <c r="I2" s="99"/>
      <c r="J2" s="99"/>
      <c r="K2" s="99"/>
      <c r="L2" s="99"/>
      <c r="M2" s="99"/>
      <c r="N2" s="99"/>
      <c r="O2" s="99"/>
      <c r="P2" s="99"/>
      <c r="R2" s="142" t="s">
        <v>299</v>
      </c>
      <c r="S2" s="142"/>
    </row>
    <row r="3" spans="1:26" ht="18.75" customHeight="1" thickBot="1">
      <c r="A3" s="155" t="s">
        <v>197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9"/>
      <c r="R3" s="39"/>
      <c r="S3" s="37"/>
      <c r="T3" s="37"/>
      <c r="U3" s="38"/>
      <c r="V3" s="18"/>
      <c r="W3" s="18"/>
      <c r="X3" s="148" t="s">
        <v>196</v>
      </c>
      <c r="Y3" s="148"/>
      <c r="Z3" s="148"/>
    </row>
    <row r="4" spans="1:26" ht="13.5" customHeight="1">
      <c r="A4" s="143" t="s">
        <v>0</v>
      </c>
      <c r="B4" s="118" t="s">
        <v>9</v>
      </c>
      <c r="C4" s="122" t="s">
        <v>201</v>
      </c>
      <c r="D4" s="123"/>
      <c r="E4" s="122" t="s">
        <v>201</v>
      </c>
      <c r="F4" s="123"/>
      <c r="G4" s="131" t="s">
        <v>3</v>
      </c>
      <c r="H4" s="126" t="s">
        <v>145</v>
      </c>
      <c r="I4" s="127"/>
      <c r="J4" s="20"/>
      <c r="K4" s="126" t="s">
        <v>146</v>
      </c>
      <c r="L4" s="127"/>
      <c r="M4" s="20"/>
      <c r="N4" s="126" t="s">
        <v>147</v>
      </c>
      <c r="O4" s="127"/>
      <c r="P4" s="20"/>
      <c r="Q4" s="20"/>
      <c r="R4" s="126" t="s">
        <v>148</v>
      </c>
      <c r="S4" s="127"/>
      <c r="T4" s="20"/>
      <c r="U4" s="21"/>
      <c r="V4" s="22"/>
      <c r="W4" s="82" t="s">
        <v>23</v>
      </c>
      <c r="X4" s="131" t="s">
        <v>25</v>
      </c>
      <c r="Y4" s="23"/>
      <c r="Z4" s="136" t="s">
        <v>27</v>
      </c>
    </row>
    <row r="5" spans="1:26" ht="13.5" customHeight="1">
      <c r="A5" s="144"/>
      <c r="B5" s="119"/>
      <c r="C5" s="68" t="s">
        <v>1</v>
      </c>
      <c r="D5" s="69"/>
      <c r="E5" s="68" t="s">
        <v>2</v>
      </c>
      <c r="F5" s="69"/>
      <c r="G5" s="132"/>
      <c r="H5" s="102" t="s">
        <v>130</v>
      </c>
      <c r="I5" s="103"/>
      <c r="J5" s="54"/>
      <c r="K5" s="102" t="s">
        <v>130</v>
      </c>
      <c r="L5" s="103"/>
      <c r="M5" s="54"/>
      <c r="N5" s="102" t="s">
        <v>130</v>
      </c>
      <c r="O5" s="103"/>
      <c r="P5" s="54"/>
      <c r="Q5" s="54"/>
      <c r="R5" s="102" t="s">
        <v>130</v>
      </c>
      <c r="S5" s="103"/>
      <c r="T5" s="54"/>
      <c r="U5" s="55"/>
      <c r="V5" s="56"/>
      <c r="W5" s="135"/>
      <c r="X5" s="132"/>
      <c r="Y5" s="57"/>
      <c r="Z5" s="137"/>
    </row>
    <row r="6" spans="1:26" s="14" customFormat="1" ht="14.25" customHeight="1">
      <c r="A6" s="145"/>
      <c r="B6" s="120"/>
      <c r="C6" s="70"/>
      <c r="D6" s="71"/>
      <c r="E6" s="70"/>
      <c r="F6" s="71"/>
      <c r="G6" s="133"/>
      <c r="H6" s="24" t="s">
        <v>13</v>
      </c>
      <c r="I6" s="25" t="s">
        <v>17</v>
      </c>
      <c r="J6" s="26"/>
      <c r="K6" s="24" t="s">
        <v>21</v>
      </c>
      <c r="L6" s="25" t="s">
        <v>17</v>
      </c>
      <c r="M6" s="26"/>
      <c r="N6" s="24" t="s">
        <v>21</v>
      </c>
      <c r="O6" s="25" t="s">
        <v>17</v>
      </c>
      <c r="P6" s="26"/>
      <c r="Q6" s="26"/>
      <c r="R6" s="24" t="s">
        <v>21</v>
      </c>
      <c r="S6" s="25" t="s">
        <v>17</v>
      </c>
      <c r="T6" s="26"/>
      <c r="U6" s="26"/>
      <c r="V6" s="27"/>
      <c r="W6" s="83"/>
      <c r="X6" s="133"/>
      <c r="Y6" s="28"/>
      <c r="Z6" s="138"/>
    </row>
    <row r="7" spans="1:26" s="14" customFormat="1" ht="13.5">
      <c r="A7" s="145"/>
      <c r="B7" s="120"/>
      <c r="C7" s="70"/>
      <c r="D7" s="71"/>
      <c r="E7" s="70"/>
      <c r="F7" s="71"/>
      <c r="G7" s="133"/>
      <c r="H7" s="24" t="s">
        <v>14</v>
      </c>
      <c r="I7" s="25" t="s">
        <v>18</v>
      </c>
      <c r="J7" s="26"/>
      <c r="K7" s="24" t="s">
        <v>14</v>
      </c>
      <c r="L7" s="25" t="s">
        <v>18</v>
      </c>
      <c r="M7" s="26"/>
      <c r="N7" s="24" t="s">
        <v>14</v>
      </c>
      <c r="O7" s="25" t="s">
        <v>18</v>
      </c>
      <c r="P7" s="26"/>
      <c r="Q7" s="26"/>
      <c r="R7" s="24" t="s">
        <v>22</v>
      </c>
      <c r="S7" s="25" t="s">
        <v>18</v>
      </c>
      <c r="T7" s="26"/>
      <c r="U7" s="26"/>
      <c r="V7" s="27"/>
      <c r="W7" s="83"/>
      <c r="X7" s="133"/>
      <c r="Y7" s="28"/>
      <c r="Z7" s="138"/>
    </row>
    <row r="8" spans="1:26" s="14" customFormat="1" ht="13.5">
      <c r="A8" s="146"/>
      <c r="B8" s="120"/>
      <c r="C8" s="72"/>
      <c r="D8" s="73"/>
      <c r="E8" s="72"/>
      <c r="F8" s="73"/>
      <c r="G8" s="133"/>
      <c r="H8" s="29" t="s">
        <v>15</v>
      </c>
      <c r="I8" s="128" t="s">
        <v>19</v>
      </c>
      <c r="J8" s="30"/>
      <c r="K8" s="29" t="s">
        <v>15</v>
      </c>
      <c r="L8" s="128" t="s">
        <v>19</v>
      </c>
      <c r="M8" s="30"/>
      <c r="N8" s="29" t="s">
        <v>15</v>
      </c>
      <c r="O8" s="128" t="s">
        <v>19</v>
      </c>
      <c r="P8" s="30"/>
      <c r="Q8" s="30"/>
      <c r="R8" s="29" t="s">
        <v>15</v>
      </c>
      <c r="S8" s="128" t="s">
        <v>19</v>
      </c>
      <c r="T8" s="30"/>
      <c r="U8" s="30"/>
      <c r="V8" s="36"/>
      <c r="W8" s="83" t="s">
        <v>24</v>
      </c>
      <c r="X8" s="133" t="s">
        <v>26</v>
      </c>
      <c r="Y8" s="31"/>
      <c r="Z8" s="139"/>
    </row>
    <row r="9" spans="1:26" s="14" customFormat="1" ht="14.25" thickBot="1">
      <c r="A9" s="147"/>
      <c r="B9" s="121"/>
      <c r="C9" s="124" t="s">
        <v>11</v>
      </c>
      <c r="D9" s="125"/>
      <c r="E9" s="124" t="s">
        <v>12</v>
      </c>
      <c r="F9" s="125"/>
      <c r="G9" s="32" t="s">
        <v>28</v>
      </c>
      <c r="H9" s="1" t="s">
        <v>16</v>
      </c>
      <c r="I9" s="129"/>
      <c r="J9" s="33"/>
      <c r="K9" s="1" t="s">
        <v>16</v>
      </c>
      <c r="L9" s="129"/>
      <c r="M9" s="33"/>
      <c r="N9" s="1" t="s">
        <v>16</v>
      </c>
      <c r="O9" s="129"/>
      <c r="P9" s="33"/>
      <c r="Q9" s="33"/>
      <c r="R9" s="1" t="s">
        <v>16</v>
      </c>
      <c r="S9" s="129"/>
      <c r="T9" s="33"/>
      <c r="U9" s="33"/>
      <c r="V9" s="34"/>
      <c r="W9" s="84"/>
      <c r="X9" s="141"/>
      <c r="Y9" s="35"/>
      <c r="Z9" s="140"/>
    </row>
    <row r="10" spans="1:26" s="14" customFormat="1" ht="13.5">
      <c r="A10" s="152">
        <v>1</v>
      </c>
      <c r="B10" s="87">
        <v>22</v>
      </c>
      <c r="C10" s="63">
        <v>26232</v>
      </c>
      <c r="D10" s="89"/>
      <c r="E10" s="63">
        <v>53149</v>
      </c>
      <c r="F10" s="89"/>
      <c r="G10" s="104" t="s">
        <v>52</v>
      </c>
      <c r="H10" s="11">
        <v>0.21875</v>
      </c>
      <c r="I10" s="12">
        <f>H12-H10</f>
        <v>0.07505787037037037</v>
      </c>
      <c r="J10" s="77">
        <f>I10/"01:00:00"</f>
        <v>1.801388888888889</v>
      </c>
      <c r="K10" s="3">
        <f>H12+TIME(0,30,0)</f>
        <v>0.3146412037037037</v>
      </c>
      <c r="L10" s="4">
        <f>K12-K10</f>
        <v>0.08174768518518521</v>
      </c>
      <c r="M10" s="77">
        <f>L10/"01:00:00"</f>
        <v>1.9619444444444452</v>
      </c>
      <c r="N10" s="5">
        <f>K12+TIME(0,30,0)</f>
        <v>0.4172222222222222</v>
      </c>
      <c r="O10" s="4">
        <f>N12-N10</f>
        <v>0.09652777777777782</v>
      </c>
      <c r="P10" s="77">
        <f>O10/"01:00:00"</f>
        <v>2.3166666666666678</v>
      </c>
      <c r="Q10" s="77" t="e">
        <f>#REF!/"01:00:00"</f>
        <v>#REF!</v>
      </c>
      <c r="R10" s="5">
        <f>N12+TIME(0,40,0)</f>
        <v>0.5415277777777778</v>
      </c>
      <c r="S10" s="4">
        <f>R11-R10</f>
        <v>0.09958333333333325</v>
      </c>
      <c r="T10" s="77">
        <f>S10/"01:00:00"</f>
        <v>2.389999999999998</v>
      </c>
      <c r="U10" s="77" t="e">
        <f>#REF!/"01:00:00"</f>
        <v>#REF!</v>
      </c>
      <c r="V10" s="77" t="e">
        <f>#REF!/"01:00:00"</f>
        <v>#REF!</v>
      </c>
      <c r="W10" s="82">
        <f>I10+L10+O10+S10</f>
        <v>0.35291666666666666</v>
      </c>
      <c r="X10" s="74">
        <f>80/Y10</f>
        <v>9.445100354191263</v>
      </c>
      <c r="Y10" s="77">
        <f>W10/"01:00:00"</f>
        <v>8.47</v>
      </c>
      <c r="Z10" s="149" t="s">
        <v>279</v>
      </c>
    </row>
    <row r="11" spans="1:26" s="14" customFormat="1" ht="13.5">
      <c r="A11" s="153"/>
      <c r="B11" s="64"/>
      <c r="C11" s="92" t="s">
        <v>162</v>
      </c>
      <c r="D11" s="94"/>
      <c r="E11" s="92" t="s">
        <v>163</v>
      </c>
      <c r="F11" s="94"/>
      <c r="G11" s="95"/>
      <c r="H11" s="6">
        <v>0.28783564814814816</v>
      </c>
      <c r="I11" s="7">
        <f>20/J10</f>
        <v>11.10254433307633</v>
      </c>
      <c r="J11" s="78"/>
      <c r="K11" s="6">
        <v>0.39141203703703703</v>
      </c>
      <c r="L11" s="7">
        <f>20/M10</f>
        <v>10.19396856859691</v>
      </c>
      <c r="M11" s="78"/>
      <c r="N11" s="8">
        <v>0.5087731481481481</v>
      </c>
      <c r="O11" s="7">
        <f>20/P10</f>
        <v>8.633093525179852</v>
      </c>
      <c r="P11" s="78"/>
      <c r="Q11" s="78"/>
      <c r="R11" s="42">
        <v>0.6411111111111111</v>
      </c>
      <c r="S11" s="7">
        <f>20/T10</f>
        <v>8.36820083682009</v>
      </c>
      <c r="T11" s="78"/>
      <c r="U11" s="78"/>
      <c r="V11" s="78"/>
      <c r="W11" s="83"/>
      <c r="X11" s="75"/>
      <c r="Y11" s="78"/>
      <c r="Z11" s="150"/>
    </row>
    <row r="12" spans="1:26" s="14" customFormat="1" ht="13.5">
      <c r="A12" s="153"/>
      <c r="B12" s="64"/>
      <c r="C12" s="92"/>
      <c r="D12" s="94"/>
      <c r="E12" s="92" t="s">
        <v>164</v>
      </c>
      <c r="F12" s="94"/>
      <c r="G12" s="95" t="s">
        <v>165</v>
      </c>
      <c r="H12" s="9">
        <v>0.29380787037037037</v>
      </c>
      <c r="I12" s="80">
        <v>48</v>
      </c>
      <c r="J12" s="78"/>
      <c r="K12" s="9">
        <v>0.3963888888888889</v>
      </c>
      <c r="L12" s="80">
        <v>56</v>
      </c>
      <c r="M12" s="78"/>
      <c r="N12" s="10">
        <v>0.51375</v>
      </c>
      <c r="O12" s="80">
        <v>56</v>
      </c>
      <c r="P12" s="78"/>
      <c r="Q12" s="78"/>
      <c r="R12" s="43">
        <v>0.6478587962962963</v>
      </c>
      <c r="S12" s="80">
        <v>52</v>
      </c>
      <c r="T12" s="78"/>
      <c r="U12" s="78"/>
      <c r="V12" s="78"/>
      <c r="W12" s="83"/>
      <c r="X12" s="75"/>
      <c r="Y12" s="78"/>
      <c r="Z12" s="150"/>
    </row>
    <row r="13" spans="1:26" s="14" customFormat="1" ht="14.25" thickBot="1">
      <c r="A13" s="153"/>
      <c r="B13" s="62"/>
      <c r="C13" s="97" t="s">
        <v>166</v>
      </c>
      <c r="D13" s="98"/>
      <c r="E13" s="45" t="s">
        <v>167</v>
      </c>
      <c r="F13" s="46">
        <v>2001</v>
      </c>
      <c r="G13" s="96"/>
      <c r="H13" s="2">
        <f>H12-H11</f>
        <v>0.005972222222222212</v>
      </c>
      <c r="I13" s="81"/>
      <c r="J13" s="79"/>
      <c r="K13" s="2">
        <f>K12-K11</f>
        <v>0.004976851851851871</v>
      </c>
      <c r="L13" s="81"/>
      <c r="M13" s="79"/>
      <c r="N13" s="2">
        <f>N12-N11</f>
        <v>0.004976851851851927</v>
      </c>
      <c r="O13" s="81"/>
      <c r="P13" s="79"/>
      <c r="Q13" s="79"/>
      <c r="R13" s="2">
        <f>R12-R11</f>
        <v>0.006747685185185204</v>
      </c>
      <c r="S13" s="81"/>
      <c r="T13" s="79"/>
      <c r="U13" s="79"/>
      <c r="V13" s="79"/>
      <c r="W13" s="84"/>
      <c r="X13" s="76"/>
      <c r="Y13" s="79"/>
      <c r="Z13" s="151"/>
    </row>
    <row r="14" spans="1:26" s="14" customFormat="1" ht="13.5">
      <c r="A14" s="153"/>
      <c r="B14" s="87">
        <v>26</v>
      </c>
      <c r="C14" s="157">
        <v>26546</v>
      </c>
      <c r="D14" s="158"/>
      <c r="E14" s="63">
        <v>24961</v>
      </c>
      <c r="F14" s="89"/>
      <c r="G14" s="104" t="s">
        <v>182</v>
      </c>
      <c r="H14" s="11">
        <v>0.21875</v>
      </c>
      <c r="I14" s="12">
        <f>H16-H14</f>
        <v>0.07803240740740741</v>
      </c>
      <c r="J14" s="77">
        <f>I14/"01:00:00"</f>
        <v>1.8727777777777779</v>
      </c>
      <c r="K14" s="3">
        <f>H16+TIME(0,30,0)</f>
        <v>0.3176157407407407</v>
      </c>
      <c r="L14" s="4">
        <f>K16-K14</f>
        <v>0.09172453703703703</v>
      </c>
      <c r="M14" s="77">
        <f>L14/"01:00:00"</f>
        <v>2.201388888888889</v>
      </c>
      <c r="N14" s="5">
        <f>K16+TIME(0,30,0)</f>
        <v>0.4301736111111111</v>
      </c>
      <c r="O14" s="4">
        <f>N16-N14</f>
        <v>0.09350694444444452</v>
      </c>
      <c r="P14" s="77">
        <f>O14/"01:00:00"</f>
        <v>2.2441666666666684</v>
      </c>
      <c r="Q14" s="77" t="e">
        <f>#REF!/"01:00:00"</f>
        <v>#REF!</v>
      </c>
      <c r="R14" s="5">
        <f>N16+TIME(0,40,0)</f>
        <v>0.5514583333333334</v>
      </c>
      <c r="S14" s="4">
        <f>R15-R14</f>
        <v>0.10002314814814806</v>
      </c>
      <c r="T14" s="77">
        <f>S14/"01:00:00"</f>
        <v>2.4005555555555533</v>
      </c>
      <c r="U14" s="77" t="e">
        <f>#REF!/"01:00:00"</f>
        <v>#REF!</v>
      </c>
      <c r="V14" s="77" t="e">
        <f>#REF!/"01:00:00"</f>
        <v>#REF!</v>
      </c>
      <c r="W14" s="82">
        <f>I14+L14+O14+S14</f>
        <v>0.363287037037037</v>
      </c>
      <c r="X14" s="74">
        <f>80/Y14</f>
        <v>9.175481075570282</v>
      </c>
      <c r="Y14" s="77">
        <f>W14/"01:00:00"</f>
        <v>8.71888888888889</v>
      </c>
      <c r="Z14" s="149" t="s">
        <v>280</v>
      </c>
    </row>
    <row r="15" spans="1:26" s="14" customFormat="1" ht="13.5">
      <c r="A15" s="153"/>
      <c r="B15" s="64"/>
      <c r="C15" s="92" t="s">
        <v>183</v>
      </c>
      <c r="D15" s="94"/>
      <c r="E15" s="92" t="s">
        <v>184</v>
      </c>
      <c r="F15" s="94"/>
      <c r="G15" s="95"/>
      <c r="H15" s="6">
        <v>0.2879050925925926</v>
      </c>
      <c r="I15" s="7">
        <f>20/J14</f>
        <v>10.679323642835953</v>
      </c>
      <c r="J15" s="78"/>
      <c r="K15" s="6">
        <v>0.40177083333333335</v>
      </c>
      <c r="L15" s="7">
        <f>20/M14</f>
        <v>9.085173501577287</v>
      </c>
      <c r="M15" s="78"/>
      <c r="N15" s="8">
        <v>0.5152546296296296</v>
      </c>
      <c r="O15" s="7">
        <f>20/P14</f>
        <v>8.91199405867062</v>
      </c>
      <c r="P15" s="78"/>
      <c r="Q15" s="78"/>
      <c r="R15" s="42">
        <v>0.6514814814814814</v>
      </c>
      <c r="S15" s="7">
        <f>20/T14</f>
        <v>8.331404767414957</v>
      </c>
      <c r="T15" s="78"/>
      <c r="U15" s="78"/>
      <c r="V15" s="78"/>
      <c r="W15" s="83"/>
      <c r="X15" s="75"/>
      <c r="Y15" s="78"/>
      <c r="Z15" s="150"/>
    </row>
    <row r="16" spans="1:26" s="14" customFormat="1" ht="13.5">
      <c r="A16" s="153"/>
      <c r="B16" s="64"/>
      <c r="C16" s="92"/>
      <c r="D16" s="94"/>
      <c r="E16" s="92" t="s">
        <v>185</v>
      </c>
      <c r="F16" s="94"/>
      <c r="G16" s="95" t="s">
        <v>186</v>
      </c>
      <c r="H16" s="9">
        <v>0.2967824074074074</v>
      </c>
      <c r="I16" s="80">
        <v>48</v>
      </c>
      <c r="J16" s="78"/>
      <c r="K16" s="9">
        <v>0.40934027777777776</v>
      </c>
      <c r="L16" s="80">
        <v>48</v>
      </c>
      <c r="M16" s="78"/>
      <c r="N16" s="10">
        <v>0.5236805555555556</v>
      </c>
      <c r="O16" s="80">
        <v>52</v>
      </c>
      <c r="P16" s="78"/>
      <c r="Q16" s="78"/>
      <c r="R16" s="43">
        <v>0.6634027777777778</v>
      </c>
      <c r="S16" s="80">
        <v>48</v>
      </c>
      <c r="T16" s="78"/>
      <c r="U16" s="78"/>
      <c r="V16" s="78"/>
      <c r="W16" s="83"/>
      <c r="X16" s="75"/>
      <c r="Y16" s="78"/>
      <c r="Z16" s="150"/>
    </row>
    <row r="17" spans="1:26" s="14" customFormat="1" ht="14.25" thickBot="1">
      <c r="A17" s="153"/>
      <c r="B17" s="62"/>
      <c r="C17" s="97" t="s">
        <v>187</v>
      </c>
      <c r="D17" s="98"/>
      <c r="E17" s="45" t="s">
        <v>57</v>
      </c>
      <c r="F17" s="46">
        <v>1997</v>
      </c>
      <c r="G17" s="96"/>
      <c r="H17" s="2">
        <f>H16-H15</f>
        <v>0.008877314814814796</v>
      </c>
      <c r="I17" s="81"/>
      <c r="J17" s="79"/>
      <c r="K17" s="2">
        <f>K16-K15</f>
        <v>0.0075694444444444065</v>
      </c>
      <c r="L17" s="81"/>
      <c r="M17" s="79"/>
      <c r="N17" s="2">
        <f>N16-N15</f>
        <v>0.008425925925925948</v>
      </c>
      <c r="O17" s="81"/>
      <c r="P17" s="79"/>
      <c r="Q17" s="79"/>
      <c r="R17" s="2">
        <f>R16-R15</f>
        <v>0.011921296296296346</v>
      </c>
      <c r="S17" s="81"/>
      <c r="T17" s="79"/>
      <c r="U17" s="79"/>
      <c r="V17" s="79"/>
      <c r="W17" s="84"/>
      <c r="X17" s="76"/>
      <c r="Y17" s="79"/>
      <c r="Z17" s="151"/>
    </row>
    <row r="18" spans="1:26" s="14" customFormat="1" ht="13.5">
      <c r="A18" s="153"/>
      <c r="B18" s="87">
        <v>27</v>
      </c>
      <c r="C18" s="63">
        <v>27033</v>
      </c>
      <c r="D18" s="89"/>
      <c r="E18" s="157">
        <v>24960</v>
      </c>
      <c r="F18" s="158"/>
      <c r="G18" s="104" t="s">
        <v>182</v>
      </c>
      <c r="H18" s="11">
        <v>0.21875</v>
      </c>
      <c r="I18" s="12">
        <f>H20-H18</f>
        <v>0.07797453703703705</v>
      </c>
      <c r="J18" s="77">
        <f>I18/"01:00:00"</f>
        <v>1.8713888888888892</v>
      </c>
      <c r="K18" s="3">
        <f>H20+TIME(0,30,0)</f>
        <v>0.31755787037037037</v>
      </c>
      <c r="L18" s="4">
        <f>K20-K18</f>
        <v>0.0917013888888889</v>
      </c>
      <c r="M18" s="77">
        <f>L18/"01:00:00"</f>
        <v>2.2008333333333336</v>
      </c>
      <c r="N18" s="5">
        <f>K20+TIME(0,30,0)</f>
        <v>0.4300925925925926</v>
      </c>
      <c r="O18" s="4">
        <f>N20-N18</f>
        <v>0.09388888888888891</v>
      </c>
      <c r="P18" s="77">
        <f>O18/"01:00:00"</f>
        <v>2.253333333333334</v>
      </c>
      <c r="Q18" s="77" t="e">
        <f>#REF!/"01:00:00"</f>
        <v>#REF!</v>
      </c>
      <c r="R18" s="5">
        <f>N20+TIME(0,40,0)</f>
        <v>0.5517592592592593</v>
      </c>
      <c r="S18" s="4">
        <f>R19-R18</f>
        <v>0.09974537037037035</v>
      </c>
      <c r="T18" s="77">
        <f>S18/"01:00:00"</f>
        <v>2.3938888888888883</v>
      </c>
      <c r="U18" s="77" t="e">
        <f>#REF!/"01:00:00"</f>
        <v>#REF!</v>
      </c>
      <c r="V18" s="77" t="e">
        <f>#REF!/"01:00:00"</f>
        <v>#REF!</v>
      </c>
      <c r="W18" s="82">
        <f>I18+L18+O18+S18</f>
        <v>0.3633101851851852</v>
      </c>
      <c r="X18" s="74">
        <f>80/Y18</f>
        <v>9.174896463841987</v>
      </c>
      <c r="Y18" s="77">
        <f>W18/"01:00:00"</f>
        <v>8.719444444444445</v>
      </c>
      <c r="Z18" s="149" t="s">
        <v>281</v>
      </c>
    </row>
    <row r="19" spans="1:26" s="14" customFormat="1" ht="13.5">
      <c r="A19" s="153"/>
      <c r="B19" s="64"/>
      <c r="C19" s="92" t="s">
        <v>188</v>
      </c>
      <c r="D19" s="94"/>
      <c r="E19" s="92" t="s">
        <v>189</v>
      </c>
      <c r="F19" s="94"/>
      <c r="G19" s="95"/>
      <c r="H19" s="6">
        <v>0.2878935185185185</v>
      </c>
      <c r="I19" s="7">
        <f>20/J18</f>
        <v>10.68724951758943</v>
      </c>
      <c r="J19" s="78"/>
      <c r="K19" s="6">
        <v>0.4017592592592592</v>
      </c>
      <c r="L19" s="7">
        <f>20/M18</f>
        <v>9.087466868610374</v>
      </c>
      <c r="M19" s="78"/>
      <c r="N19" s="8">
        <v>0.5153935185185184</v>
      </c>
      <c r="O19" s="7">
        <f>20/P18</f>
        <v>8.875739644970412</v>
      </c>
      <c r="P19" s="78"/>
      <c r="Q19" s="78"/>
      <c r="R19" s="42">
        <v>0.6515046296296296</v>
      </c>
      <c r="S19" s="7">
        <f>20/T18</f>
        <v>8.35460663727083</v>
      </c>
      <c r="T19" s="78"/>
      <c r="U19" s="78"/>
      <c r="V19" s="78"/>
      <c r="W19" s="83"/>
      <c r="X19" s="75"/>
      <c r="Y19" s="78"/>
      <c r="Z19" s="150"/>
    </row>
    <row r="20" spans="1:26" s="14" customFormat="1" ht="13.5">
      <c r="A20" s="153"/>
      <c r="B20" s="64"/>
      <c r="C20" s="92"/>
      <c r="D20" s="94"/>
      <c r="E20" s="92" t="s">
        <v>190</v>
      </c>
      <c r="F20" s="94"/>
      <c r="G20" s="95" t="s">
        <v>191</v>
      </c>
      <c r="H20" s="9">
        <v>0.29672453703703705</v>
      </c>
      <c r="I20" s="80">
        <v>52</v>
      </c>
      <c r="J20" s="78"/>
      <c r="K20" s="9">
        <v>0.40925925925925927</v>
      </c>
      <c r="L20" s="80">
        <v>56</v>
      </c>
      <c r="M20" s="78"/>
      <c r="N20" s="10">
        <v>0.5239814814814815</v>
      </c>
      <c r="O20" s="80">
        <v>48</v>
      </c>
      <c r="P20" s="78"/>
      <c r="Q20" s="78"/>
      <c r="R20" s="43">
        <v>0.6634722222222222</v>
      </c>
      <c r="S20" s="80">
        <v>56</v>
      </c>
      <c r="T20" s="78"/>
      <c r="U20" s="78"/>
      <c r="V20" s="78"/>
      <c r="W20" s="83"/>
      <c r="X20" s="75"/>
      <c r="Y20" s="78"/>
      <c r="Z20" s="150"/>
    </row>
    <row r="21" spans="1:26" s="14" customFormat="1" ht="14.25" thickBot="1">
      <c r="A21" s="153"/>
      <c r="B21" s="62"/>
      <c r="C21" s="97" t="s">
        <v>192</v>
      </c>
      <c r="D21" s="98"/>
      <c r="E21" s="45" t="s">
        <v>193</v>
      </c>
      <c r="F21" s="46">
        <v>1997</v>
      </c>
      <c r="G21" s="96"/>
      <c r="H21" s="2">
        <f>H20-H19</f>
        <v>0.00883101851851853</v>
      </c>
      <c r="I21" s="81"/>
      <c r="J21" s="79"/>
      <c r="K21" s="2">
        <f>K20-K19</f>
        <v>0.007500000000000062</v>
      </c>
      <c r="L21" s="81"/>
      <c r="M21" s="79"/>
      <c r="N21" s="2">
        <f>N20-N19</f>
        <v>0.008587962962963047</v>
      </c>
      <c r="O21" s="81"/>
      <c r="P21" s="79"/>
      <c r="Q21" s="79"/>
      <c r="R21" s="2">
        <f>R20-R19</f>
        <v>0.011967592592592613</v>
      </c>
      <c r="S21" s="81"/>
      <c r="T21" s="79"/>
      <c r="U21" s="79"/>
      <c r="V21" s="79"/>
      <c r="W21" s="84"/>
      <c r="X21" s="76"/>
      <c r="Y21" s="79"/>
      <c r="Z21" s="151"/>
    </row>
    <row r="22" spans="1:26" s="14" customFormat="1" ht="13.5">
      <c r="A22" s="153"/>
      <c r="B22" s="87">
        <v>21</v>
      </c>
      <c r="C22" s="63">
        <v>25493</v>
      </c>
      <c r="D22" s="89"/>
      <c r="E22" s="63">
        <v>50813</v>
      </c>
      <c r="F22" s="89"/>
      <c r="G22" s="104" t="s">
        <v>49</v>
      </c>
      <c r="H22" s="11">
        <v>0.21875</v>
      </c>
      <c r="I22" s="12">
        <f>H24-H22</f>
        <v>0.07475694444444442</v>
      </c>
      <c r="J22" s="77">
        <f>I22/"01:00:00"</f>
        <v>1.794166666666666</v>
      </c>
      <c r="K22" s="3">
        <f>H24+TIME(0,30,0)</f>
        <v>0.31434027777777773</v>
      </c>
      <c r="L22" s="4">
        <f>K24-K22</f>
        <v>0.08355324074074083</v>
      </c>
      <c r="M22" s="77">
        <f>L22/"01:00:00"</f>
        <v>2.00527777777778</v>
      </c>
      <c r="N22" s="5">
        <f>K24+TIME(0,30,0)</f>
        <v>0.4187268518518519</v>
      </c>
      <c r="O22" s="4">
        <f>N24-N22</f>
        <v>0.11591435185185184</v>
      </c>
      <c r="P22" s="77">
        <f>O22/"01:00:00"</f>
        <v>2.781944444444444</v>
      </c>
      <c r="Q22" s="77" t="e">
        <f>#REF!/"01:00:00"</f>
        <v>#REF!</v>
      </c>
      <c r="R22" s="5">
        <f>N24+TIME(0,40,0)</f>
        <v>0.5624189814814815</v>
      </c>
      <c r="S22" s="4">
        <f>R23-R22</f>
        <v>0.10833333333333328</v>
      </c>
      <c r="T22" s="77">
        <f>S22/"01:00:00"</f>
        <v>2.5999999999999988</v>
      </c>
      <c r="U22" s="77" t="e">
        <f>#REF!/"01:00:00"</f>
        <v>#REF!</v>
      </c>
      <c r="V22" s="77" t="e">
        <f>#REF!/"01:00:00"</f>
        <v>#REF!</v>
      </c>
      <c r="W22" s="82">
        <f>I22+L22+O22+S22</f>
        <v>0.38255787037037037</v>
      </c>
      <c r="X22" s="74">
        <f>80/Y22</f>
        <v>8.713278673645357</v>
      </c>
      <c r="Y22" s="77">
        <f>W22/"01:00:00"</f>
        <v>9.18138888888889</v>
      </c>
      <c r="Z22" s="149" t="s">
        <v>300</v>
      </c>
    </row>
    <row r="23" spans="1:26" s="14" customFormat="1" ht="13.5">
      <c r="A23" s="153"/>
      <c r="B23" s="64"/>
      <c r="C23" s="92" t="s">
        <v>158</v>
      </c>
      <c r="D23" s="94"/>
      <c r="E23" s="92" t="s">
        <v>159</v>
      </c>
      <c r="F23" s="94"/>
      <c r="G23" s="95"/>
      <c r="H23" s="6">
        <v>0.2877546296296296</v>
      </c>
      <c r="I23" s="7">
        <f>20/J22</f>
        <v>11.147236414305624</v>
      </c>
      <c r="J23" s="78"/>
      <c r="K23" s="6">
        <v>0.3921064814814815</v>
      </c>
      <c r="L23" s="7">
        <f>20/M22</f>
        <v>9.973680565175222</v>
      </c>
      <c r="M23" s="78"/>
      <c r="N23" s="8">
        <v>0.5281712962962963</v>
      </c>
      <c r="O23" s="7">
        <f>20/P22</f>
        <v>7.189216175736396</v>
      </c>
      <c r="P23" s="78"/>
      <c r="Q23" s="78"/>
      <c r="R23" s="42">
        <v>0.6707523148148148</v>
      </c>
      <c r="S23" s="7">
        <f>20/T22</f>
        <v>7.692307692307696</v>
      </c>
      <c r="T23" s="78"/>
      <c r="U23" s="78"/>
      <c r="V23" s="78"/>
      <c r="W23" s="83"/>
      <c r="X23" s="75"/>
      <c r="Y23" s="78"/>
      <c r="Z23" s="150"/>
    </row>
    <row r="24" spans="1:26" s="14" customFormat="1" ht="13.5">
      <c r="A24" s="153"/>
      <c r="B24" s="64"/>
      <c r="C24" s="92"/>
      <c r="D24" s="94"/>
      <c r="E24" s="92" t="s">
        <v>160</v>
      </c>
      <c r="F24" s="94"/>
      <c r="G24" s="95" t="s">
        <v>51</v>
      </c>
      <c r="H24" s="9">
        <v>0.2935069444444444</v>
      </c>
      <c r="I24" s="80">
        <v>52</v>
      </c>
      <c r="J24" s="78"/>
      <c r="K24" s="9">
        <v>0.39789351851851856</v>
      </c>
      <c r="L24" s="80">
        <v>52</v>
      </c>
      <c r="M24" s="78"/>
      <c r="N24" s="10">
        <v>0.5346412037037037</v>
      </c>
      <c r="O24" s="80">
        <v>52</v>
      </c>
      <c r="P24" s="78"/>
      <c r="Q24" s="78"/>
      <c r="R24" s="43">
        <v>0.6812731481481481</v>
      </c>
      <c r="S24" s="80">
        <v>56</v>
      </c>
      <c r="T24" s="78"/>
      <c r="U24" s="78"/>
      <c r="V24" s="78"/>
      <c r="W24" s="83"/>
      <c r="X24" s="75"/>
      <c r="Y24" s="78"/>
      <c r="Z24" s="150"/>
    </row>
    <row r="25" spans="1:26" s="14" customFormat="1" ht="14.25" thickBot="1">
      <c r="A25" s="153"/>
      <c r="B25" s="62"/>
      <c r="C25" s="97" t="s">
        <v>161</v>
      </c>
      <c r="D25" s="98"/>
      <c r="E25" s="45" t="s">
        <v>119</v>
      </c>
      <c r="F25" s="46">
        <v>2000</v>
      </c>
      <c r="G25" s="96"/>
      <c r="H25" s="2">
        <f>H24-H23</f>
        <v>0.005752314814814807</v>
      </c>
      <c r="I25" s="81"/>
      <c r="J25" s="79"/>
      <c r="K25" s="2">
        <f>K24-K23</f>
        <v>0.0057870370370370905</v>
      </c>
      <c r="L25" s="81"/>
      <c r="M25" s="79"/>
      <c r="N25" s="2">
        <f>N24-N23</f>
        <v>0.006469907407407383</v>
      </c>
      <c r="O25" s="81"/>
      <c r="P25" s="79"/>
      <c r="Q25" s="79"/>
      <c r="R25" s="2">
        <f>R24-R23</f>
        <v>0.010520833333333313</v>
      </c>
      <c r="S25" s="81"/>
      <c r="T25" s="79"/>
      <c r="U25" s="79"/>
      <c r="V25" s="79"/>
      <c r="W25" s="84"/>
      <c r="X25" s="76"/>
      <c r="Y25" s="79"/>
      <c r="Z25" s="151"/>
    </row>
    <row r="26" spans="1:26" ht="13.5">
      <c r="A26" s="153"/>
      <c r="B26" s="87">
        <v>23</v>
      </c>
      <c r="C26" s="63">
        <v>26959</v>
      </c>
      <c r="D26" s="89"/>
      <c r="E26" s="63">
        <v>50812</v>
      </c>
      <c r="F26" s="89"/>
      <c r="G26" s="104" t="s">
        <v>168</v>
      </c>
      <c r="H26" s="11">
        <v>0.21875</v>
      </c>
      <c r="I26" s="12">
        <f>H28-H26</f>
        <v>0.0736574074074074</v>
      </c>
      <c r="J26" s="77">
        <f>I26/"01:00:00"</f>
        <v>1.7677777777777774</v>
      </c>
      <c r="K26" s="3">
        <f>H28+TIME(0,30,0)</f>
        <v>0.3132407407407407</v>
      </c>
      <c r="L26" s="4">
        <f>K28-K26</f>
        <v>0.08718750000000003</v>
      </c>
      <c r="M26" s="77">
        <f>L26/"01:00:00"</f>
        <v>2.0925000000000007</v>
      </c>
      <c r="N26" s="5">
        <f>K28+TIME(0,30,0)</f>
        <v>0.42126157407407405</v>
      </c>
      <c r="O26" s="4">
        <f>N28-N26</f>
        <v>0.11054398148148148</v>
      </c>
      <c r="P26" s="77">
        <f>O26/"01:00:00"</f>
        <v>2.6530555555555555</v>
      </c>
      <c r="Q26" s="77" t="e">
        <f>#REF!/"01:00:00"</f>
        <v>#REF!</v>
      </c>
      <c r="R26" s="5">
        <f>N28+TIME(0,40,0)</f>
        <v>0.5595833333333333</v>
      </c>
      <c r="S26" s="4">
        <f>R27-R26</f>
        <v>0.11116898148148147</v>
      </c>
      <c r="T26" s="77">
        <f>S26/"01:00:00"</f>
        <v>2.668055555555555</v>
      </c>
      <c r="U26" s="77" t="e">
        <f>#REF!/"01:00:00"</f>
        <v>#REF!</v>
      </c>
      <c r="V26" s="77" t="e">
        <f>#REF!/"01:00:00"</f>
        <v>#REF!</v>
      </c>
      <c r="W26" s="82">
        <f>I26+L26+O26+S26</f>
        <v>0.38255787037037037</v>
      </c>
      <c r="X26" s="74">
        <f>80/Y26</f>
        <v>8.713278673645357</v>
      </c>
      <c r="Y26" s="77">
        <f>W26/"01:00:00"</f>
        <v>9.18138888888889</v>
      </c>
      <c r="Z26" s="149" t="s">
        <v>292</v>
      </c>
    </row>
    <row r="27" spans="1:26" ht="13.5">
      <c r="A27" s="153"/>
      <c r="B27" s="64"/>
      <c r="C27" s="92" t="s">
        <v>169</v>
      </c>
      <c r="D27" s="94"/>
      <c r="E27" s="92" t="s">
        <v>170</v>
      </c>
      <c r="F27" s="94"/>
      <c r="G27" s="95"/>
      <c r="H27" s="6">
        <v>0.2877662037037037</v>
      </c>
      <c r="I27" s="7">
        <f>20/J26</f>
        <v>11.313639220615967</v>
      </c>
      <c r="J27" s="78"/>
      <c r="K27" s="6">
        <v>0.3918981481481481</v>
      </c>
      <c r="L27" s="7">
        <f>20/M26</f>
        <v>9.557945041816007</v>
      </c>
      <c r="M27" s="78"/>
      <c r="N27" s="8">
        <v>0.5281828703703704</v>
      </c>
      <c r="O27" s="7">
        <f>20/P26</f>
        <v>7.538477646319757</v>
      </c>
      <c r="P27" s="78"/>
      <c r="Q27" s="78"/>
      <c r="R27" s="42">
        <v>0.6707523148148148</v>
      </c>
      <c r="S27" s="7">
        <f>20/T26</f>
        <v>7.496095783446123</v>
      </c>
      <c r="T27" s="78"/>
      <c r="U27" s="78"/>
      <c r="V27" s="78"/>
      <c r="W27" s="83"/>
      <c r="X27" s="75"/>
      <c r="Y27" s="78"/>
      <c r="Z27" s="150"/>
    </row>
    <row r="28" spans="1:26" ht="13.5">
      <c r="A28" s="153"/>
      <c r="B28" s="64"/>
      <c r="C28" s="92"/>
      <c r="D28" s="94"/>
      <c r="E28" s="92" t="s">
        <v>171</v>
      </c>
      <c r="F28" s="94"/>
      <c r="G28" s="95" t="s">
        <v>172</v>
      </c>
      <c r="H28" s="9">
        <v>0.2924074074074074</v>
      </c>
      <c r="I28" s="80">
        <v>48</v>
      </c>
      <c r="J28" s="78"/>
      <c r="K28" s="9">
        <v>0.40042824074074074</v>
      </c>
      <c r="L28" s="80">
        <v>44</v>
      </c>
      <c r="M28" s="78"/>
      <c r="N28" s="10">
        <v>0.5318055555555555</v>
      </c>
      <c r="O28" s="80">
        <v>52</v>
      </c>
      <c r="P28" s="78"/>
      <c r="Q28" s="78"/>
      <c r="R28" s="43">
        <v>0.6812731481481481</v>
      </c>
      <c r="S28" s="80">
        <v>44</v>
      </c>
      <c r="T28" s="78"/>
      <c r="U28" s="78"/>
      <c r="V28" s="78"/>
      <c r="W28" s="83"/>
      <c r="X28" s="75"/>
      <c r="Y28" s="78"/>
      <c r="Z28" s="150"/>
    </row>
    <row r="29" spans="1:26" ht="14.25" thickBot="1">
      <c r="A29" s="153"/>
      <c r="B29" s="62"/>
      <c r="C29" s="97" t="s">
        <v>173</v>
      </c>
      <c r="D29" s="98"/>
      <c r="E29" s="45" t="s">
        <v>62</v>
      </c>
      <c r="F29" s="46">
        <v>1998</v>
      </c>
      <c r="G29" s="96"/>
      <c r="H29" s="2">
        <f>H28-H27</f>
        <v>0.004641203703703689</v>
      </c>
      <c r="I29" s="81"/>
      <c r="J29" s="79"/>
      <c r="K29" s="2">
        <f>K28-K27</f>
        <v>0.00853009259259263</v>
      </c>
      <c r="L29" s="81"/>
      <c r="M29" s="79"/>
      <c r="N29" s="2">
        <f>N28-N27</f>
        <v>0.0036226851851851594</v>
      </c>
      <c r="O29" s="81"/>
      <c r="P29" s="79"/>
      <c r="Q29" s="79"/>
      <c r="R29" s="2">
        <f>R28-R27</f>
        <v>0.010520833333333313</v>
      </c>
      <c r="S29" s="81"/>
      <c r="T29" s="79"/>
      <c r="U29" s="79"/>
      <c r="V29" s="79"/>
      <c r="W29" s="84"/>
      <c r="X29" s="76"/>
      <c r="Y29" s="79"/>
      <c r="Z29" s="151"/>
    </row>
    <row r="30" spans="1:26" ht="13.5">
      <c r="A30" s="153"/>
      <c r="B30" s="87">
        <v>24</v>
      </c>
      <c r="C30" s="157">
        <v>18578</v>
      </c>
      <c r="D30" s="158"/>
      <c r="E30" s="63">
        <v>51979</v>
      </c>
      <c r="F30" s="89"/>
      <c r="G30" s="104" t="s">
        <v>174</v>
      </c>
      <c r="H30" s="11">
        <v>0.21875</v>
      </c>
      <c r="I30" s="12">
        <f>H32-H30</f>
        <v>0.08640046296296294</v>
      </c>
      <c r="J30" s="77">
        <f>I30/"01:00:00"</f>
        <v>2.0736111111111106</v>
      </c>
      <c r="K30" s="3">
        <f>H32+TIME(0,30,0)</f>
        <v>0.32598379629629626</v>
      </c>
      <c r="L30" s="4">
        <f>K32-K30</f>
        <v>0.09706018518518522</v>
      </c>
      <c r="M30" s="77">
        <f>L30/"01:00:00"</f>
        <v>2.3294444444444453</v>
      </c>
      <c r="N30" s="5">
        <f>K32+TIME(0,30,0)</f>
        <v>0.4438773148148148</v>
      </c>
      <c r="O30" s="4">
        <f>N32-N30</f>
        <v>0.10451388888888885</v>
      </c>
      <c r="P30" s="77">
        <f>O30/"01:00:00"</f>
        <v>2.5083333333333324</v>
      </c>
      <c r="Q30" s="77" t="e">
        <f>#REF!/"01:00:00"</f>
        <v>#REF!</v>
      </c>
      <c r="R30" s="5">
        <f>N32+TIME(0,40,0)</f>
        <v>0.5761689814814814</v>
      </c>
      <c r="S30" s="4">
        <f>R31-R30</f>
        <v>0.1119675925925927</v>
      </c>
      <c r="T30" s="77">
        <f>S30/"01:00:00"</f>
        <v>2.687222222222225</v>
      </c>
      <c r="U30" s="77" t="e">
        <f>#REF!/"01:00:00"</f>
        <v>#REF!</v>
      </c>
      <c r="V30" s="77" t="e">
        <f>#REF!/"01:00:00"</f>
        <v>#REF!</v>
      </c>
      <c r="W30" s="82">
        <f>I30+L30+O30+S30</f>
        <v>0.3999421296296297</v>
      </c>
      <c r="X30" s="74">
        <f>80/Y30</f>
        <v>8.334539140500649</v>
      </c>
      <c r="Y30" s="77">
        <f>W30/"01:00:00"</f>
        <v>9.598611111111113</v>
      </c>
      <c r="Z30" s="149" t="s">
        <v>293</v>
      </c>
    </row>
    <row r="31" spans="1:26" ht="13.5">
      <c r="A31" s="153"/>
      <c r="B31" s="64"/>
      <c r="C31" s="92" t="s">
        <v>175</v>
      </c>
      <c r="D31" s="94"/>
      <c r="E31" s="92" t="s">
        <v>176</v>
      </c>
      <c r="F31" s="94"/>
      <c r="G31" s="95"/>
      <c r="H31" s="6">
        <v>0.2994791666666667</v>
      </c>
      <c r="I31" s="7">
        <f>20/J30</f>
        <v>9.645010046885467</v>
      </c>
      <c r="J31" s="78"/>
      <c r="K31" s="6">
        <v>0.41756944444444444</v>
      </c>
      <c r="L31" s="7">
        <f>20/M30</f>
        <v>8.58573813498688</v>
      </c>
      <c r="M31" s="78"/>
      <c r="N31" s="8">
        <v>0.5432175925925926</v>
      </c>
      <c r="O31" s="7">
        <f>20/P30</f>
        <v>7.9734219269103015</v>
      </c>
      <c r="P31" s="78"/>
      <c r="Q31" s="78"/>
      <c r="R31" s="42">
        <v>0.6881365740740741</v>
      </c>
      <c r="S31" s="7">
        <f>20/T30</f>
        <v>7.442629729170966</v>
      </c>
      <c r="T31" s="78"/>
      <c r="U31" s="78"/>
      <c r="V31" s="78"/>
      <c r="W31" s="83"/>
      <c r="X31" s="75"/>
      <c r="Y31" s="78"/>
      <c r="Z31" s="150"/>
    </row>
    <row r="32" spans="1:26" ht="13.5">
      <c r="A32" s="153"/>
      <c r="B32" s="64"/>
      <c r="C32" s="92"/>
      <c r="D32" s="94"/>
      <c r="E32" s="92" t="s">
        <v>177</v>
      </c>
      <c r="F32" s="94"/>
      <c r="G32" s="95" t="s">
        <v>178</v>
      </c>
      <c r="H32" s="9">
        <v>0.30515046296296294</v>
      </c>
      <c r="I32" s="80">
        <v>56</v>
      </c>
      <c r="J32" s="78"/>
      <c r="K32" s="9">
        <v>0.4230439814814815</v>
      </c>
      <c r="L32" s="80">
        <v>52</v>
      </c>
      <c r="M32" s="78"/>
      <c r="N32" s="10">
        <v>0.5483912037037036</v>
      </c>
      <c r="O32" s="80">
        <v>52</v>
      </c>
      <c r="P32" s="78"/>
      <c r="Q32" s="78"/>
      <c r="R32" s="43">
        <v>0.6944791666666666</v>
      </c>
      <c r="S32" s="80">
        <v>52</v>
      </c>
      <c r="T32" s="78"/>
      <c r="U32" s="78"/>
      <c r="V32" s="78"/>
      <c r="W32" s="83"/>
      <c r="X32" s="75"/>
      <c r="Y32" s="78"/>
      <c r="Z32" s="150"/>
    </row>
    <row r="33" spans="1:26" ht="14.25" thickBot="1">
      <c r="A33" s="153"/>
      <c r="B33" s="62"/>
      <c r="C33" s="97" t="s">
        <v>179</v>
      </c>
      <c r="D33" s="98"/>
      <c r="E33" s="45" t="s">
        <v>180</v>
      </c>
      <c r="F33" s="46">
        <v>2001</v>
      </c>
      <c r="G33" s="96"/>
      <c r="H33" s="2">
        <f>H32-H31</f>
        <v>0.005671296296296258</v>
      </c>
      <c r="I33" s="81"/>
      <c r="J33" s="79"/>
      <c r="K33" s="2">
        <f>K32-K31</f>
        <v>0.005474537037037042</v>
      </c>
      <c r="L33" s="81"/>
      <c r="M33" s="79"/>
      <c r="N33" s="2">
        <f>N32-N31</f>
        <v>0.005173611111111032</v>
      </c>
      <c r="O33" s="81"/>
      <c r="P33" s="79"/>
      <c r="Q33" s="79"/>
      <c r="R33" s="2">
        <f>R32-R31</f>
        <v>0.006342592592592511</v>
      </c>
      <c r="S33" s="81"/>
      <c r="T33" s="79"/>
      <c r="U33" s="79"/>
      <c r="V33" s="79"/>
      <c r="W33" s="84"/>
      <c r="X33" s="76"/>
      <c r="Y33" s="79"/>
      <c r="Z33" s="151"/>
    </row>
    <row r="34" spans="1:26" ht="13.5">
      <c r="A34" s="153"/>
      <c r="B34" s="87">
        <v>25</v>
      </c>
      <c r="C34" s="157">
        <v>24965</v>
      </c>
      <c r="D34" s="158"/>
      <c r="E34" s="63">
        <v>54515</v>
      </c>
      <c r="F34" s="89"/>
      <c r="G34" s="104" t="s">
        <v>174</v>
      </c>
      <c r="H34" s="11">
        <v>0.21875</v>
      </c>
      <c r="I34" s="12">
        <f>H36-H34</f>
        <v>0.0864699074074074</v>
      </c>
      <c r="J34" s="77">
        <f>I34/"01:00:00"</f>
        <v>2.0752777777777776</v>
      </c>
      <c r="K34" s="3">
        <f>H36+TIME(0,30,0)</f>
        <v>0.3260532407407407</v>
      </c>
      <c r="L34" s="4">
        <f>K36-K34</f>
        <v>0.0969328703703704</v>
      </c>
      <c r="M34" s="77">
        <f>L34/"01:00:00"</f>
        <v>2.3263888888888897</v>
      </c>
      <c r="N34" s="5">
        <f>K36+TIME(0,30,0)</f>
        <v>0.44381944444444443</v>
      </c>
      <c r="O34" s="4">
        <f>N36-N34</f>
        <v>0.10468750000000004</v>
      </c>
      <c r="P34" s="77">
        <f>O34/"01:00:00"</f>
        <v>2.512500000000001</v>
      </c>
      <c r="Q34" s="77" t="e">
        <f>#REF!/"01:00:00"</f>
        <v>#REF!</v>
      </c>
      <c r="R34" s="5">
        <f>N36+TIME(0,40,0)</f>
        <v>0.5762847222222223</v>
      </c>
      <c r="S34" s="4">
        <f>R35-R34</f>
        <v>0.1118865740740741</v>
      </c>
      <c r="T34" s="77">
        <f>S34/"01:00:00"</f>
        <v>2.6852777777777783</v>
      </c>
      <c r="U34" s="77" t="e">
        <f>#REF!/"01:00:00"</f>
        <v>#REF!</v>
      </c>
      <c r="V34" s="77" t="e">
        <f>#REF!/"01:00:00"</f>
        <v>#REF!</v>
      </c>
      <c r="W34" s="82">
        <f>I34+L34+O34+S34</f>
        <v>0.39997685185185194</v>
      </c>
      <c r="X34" s="74">
        <f>80/Y34</f>
        <v>8.33381561432953</v>
      </c>
      <c r="Y34" s="77">
        <f>W34/"01:00:00"</f>
        <v>9.599444444444448</v>
      </c>
      <c r="Z34" s="149" t="s">
        <v>294</v>
      </c>
    </row>
    <row r="35" spans="1:26" ht="13.5">
      <c r="A35" s="153"/>
      <c r="B35" s="64"/>
      <c r="C35" s="92" t="s">
        <v>181</v>
      </c>
      <c r="D35" s="94"/>
      <c r="E35" s="92" t="s">
        <v>128</v>
      </c>
      <c r="F35" s="94"/>
      <c r="G35" s="95"/>
      <c r="H35" s="6">
        <v>0.2994907407407407</v>
      </c>
      <c r="I35" s="7">
        <f>20/J34</f>
        <v>9.637264087806185</v>
      </c>
      <c r="J35" s="78"/>
      <c r="K35" s="6">
        <v>0.41758101851851853</v>
      </c>
      <c r="L35" s="7">
        <f>20/M34</f>
        <v>8.59701492537313</v>
      </c>
      <c r="M35" s="78"/>
      <c r="N35" s="8">
        <v>0.5432407407407408</v>
      </c>
      <c r="O35" s="7">
        <f>20/P34</f>
        <v>7.960199004975121</v>
      </c>
      <c r="P35" s="78"/>
      <c r="Q35" s="78"/>
      <c r="R35" s="42">
        <v>0.6881712962962964</v>
      </c>
      <c r="S35" s="7">
        <f>20/T34</f>
        <v>7.4480190338264185</v>
      </c>
      <c r="T35" s="78"/>
      <c r="U35" s="78"/>
      <c r="V35" s="78"/>
      <c r="W35" s="83"/>
      <c r="X35" s="75"/>
      <c r="Y35" s="78"/>
      <c r="Z35" s="150"/>
    </row>
    <row r="36" spans="1:26" ht="13.5">
      <c r="A36" s="153"/>
      <c r="B36" s="64"/>
      <c r="C36" s="92"/>
      <c r="D36" s="94"/>
      <c r="E36" s="92" t="s">
        <v>82</v>
      </c>
      <c r="F36" s="94"/>
      <c r="G36" s="95" t="s">
        <v>83</v>
      </c>
      <c r="H36" s="9">
        <v>0.3052199074074074</v>
      </c>
      <c r="I36" s="80">
        <v>52</v>
      </c>
      <c r="J36" s="78"/>
      <c r="K36" s="9">
        <v>0.4229861111111111</v>
      </c>
      <c r="L36" s="80">
        <v>48</v>
      </c>
      <c r="M36" s="78"/>
      <c r="N36" s="10">
        <v>0.5485069444444445</v>
      </c>
      <c r="O36" s="80">
        <v>56</v>
      </c>
      <c r="P36" s="78"/>
      <c r="Q36" s="78"/>
      <c r="R36" s="43">
        <v>0.6945138888888889</v>
      </c>
      <c r="S36" s="80">
        <v>44</v>
      </c>
      <c r="T36" s="78"/>
      <c r="U36" s="78"/>
      <c r="V36" s="78"/>
      <c r="W36" s="83"/>
      <c r="X36" s="75"/>
      <c r="Y36" s="78"/>
      <c r="Z36" s="150"/>
    </row>
    <row r="37" spans="1:26" ht="14.25" thickBot="1">
      <c r="A37" s="153"/>
      <c r="B37" s="62"/>
      <c r="C37" s="97" t="s">
        <v>84</v>
      </c>
      <c r="D37" s="98"/>
      <c r="E37" s="45" t="s">
        <v>85</v>
      </c>
      <c r="F37" s="46">
        <v>2004</v>
      </c>
      <c r="G37" s="96"/>
      <c r="H37" s="2">
        <f>H36-H35</f>
        <v>0.005729166666666674</v>
      </c>
      <c r="I37" s="81"/>
      <c r="J37" s="79"/>
      <c r="K37" s="2">
        <f>K36-K35</f>
        <v>0.005405092592592586</v>
      </c>
      <c r="L37" s="81"/>
      <c r="M37" s="79"/>
      <c r="N37" s="2">
        <f>N36-N35</f>
        <v>0.005266203703703676</v>
      </c>
      <c r="O37" s="81"/>
      <c r="P37" s="79"/>
      <c r="Q37" s="79"/>
      <c r="R37" s="2">
        <f>R36-R35</f>
        <v>0.006342592592592511</v>
      </c>
      <c r="S37" s="81"/>
      <c r="T37" s="79"/>
      <c r="U37" s="79"/>
      <c r="V37" s="79"/>
      <c r="W37" s="84"/>
      <c r="X37" s="76"/>
      <c r="Y37" s="79"/>
      <c r="Z37" s="151"/>
    </row>
    <row r="38" spans="1:26" ht="13.5">
      <c r="A38" s="153"/>
      <c r="B38" s="87">
        <v>28</v>
      </c>
      <c r="C38" s="63">
        <v>17862</v>
      </c>
      <c r="D38" s="89"/>
      <c r="E38" s="63">
        <v>51396</v>
      </c>
      <c r="F38" s="89"/>
      <c r="G38" s="104" t="s">
        <v>102</v>
      </c>
      <c r="H38" s="11">
        <v>0.21875</v>
      </c>
      <c r="I38" s="12">
        <f>H40-H38</f>
        <v>0.07437500000000002</v>
      </c>
      <c r="J38" s="77">
        <f>I38/"01:00:00"</f>
        <v>1.7850000000000006</v>
      </c>
      <c r="K38" s="3">
        <f>H40+TIME(0,30,0)</f>
        <v>0.31395833333333334</v>
      </c>
      <c r="L38" s="4">
        <f>K40-K38</f>
        <v>0.08260416666666665</v>
      </c>
      <c r="M38" s="77">
        <f>L38/"01:00:00"</f>
        <v>1.9824999999999995</v>
      </c>
      <c r="N38" s="5">
        <f>K40+TIME(0,30,0)</f>
        <v>0.4173958333333333</v>
      </c>
      <c r="O38" s="4">
        <f>N40-N38</f>
        <v>-0.4173958333333333</v>
      </c>
      <c r="P38" s="77">
        <f>O38/"01:00:00"</f>
        <v>-10.0175</v>
      </c>
      <c r="Q38" s="77" t="e">
        <f>#REF!/"01:00:00"</f>
        <v>#REF!</v>
      </c>
      <c r="R38" s="5">
        <f>N40+TIME(0,40,0)</f>
        <v>0.027777777777777776</v>
      </c>
      <c r="S38" s="4">
        <f>R39-R38</f>
        <v>-0.027777777777777776</v>
      </c>
      <c r="T38" s="77">
        <f>S38/"01:00:00"</f>
        <v>-0.6666666666666666</v>
      </c>
      <c r="U38" s="77" t="e">
        <f>#REF!/"01:00:00"</f>
        <v>#REF!</v>
      </c>
      <c r="V38" s="77" t="e">
        <f>#REF!/"01:00:00"</f>
        <v>#REF!</v>
      </c>
      <c r="W38" s="82">
        <f>I38+L38+O38+S38</f>
        <v>-0.2881944444444444</v>
      </c>
      <c r="X38" s="74">
        <f>80/Y38</f>
        <v>-11.566265060240966</v>
      </c>
      <c r="Y38" s="77">
        <f>W38/"01:00:00"</f>
        <v>-6.916666666666666</v>
      </c>
      <c r="Z38" s="149" t="s">
        <v>295</v>
      </c>
    </row>
    <row r="39" spans="1:26" ht="13.5">
      <c r="A39" s="153"/>
      <c r="B39" s="64"/>
      <c r="C39" s="92" t="s">
        <v>103</v>
      </c>
      <c r="D39" s="94"/>
      <c r="E39" s="92" t="s">
        <v>271</v>
      </c>
      <c r="F39" s="94"/>
      <c r="G39" s="95"/>
      <c r="H39" s="6">
        <v>0.2879513888888889</v>
      </c>
      <c r="I39" s="7">
        <f>20/J38</f>
        <v>11.204481792717083</v>
      </c>
      <c r="J39" s="78"/>
      <c r="K39" s="6">
        <v>0.3917013888888889</v>
      </c>
      <c r="L39" s="7">
        <f>20/M38</f>
        <v>10.088272383354353</v>
      </c>
      <c r="M39" s="78"/>
      <c r="N39" s="8"/>
      <c r="O39" s="7">
        <f>20/P38</f>
        <v>-1.996506114299975</v>
      </c>
      <c r="P39" s="78"/>
      <c r="Q39" s="78"/>
      <c r="R39" s="42"/>
      <c r="S39" s="7">
        <f>20/T38</f>
        <v>-30</v>
      </c>
      <c r="T39" s="78"/>
      <c r="U39" s="78"/>
      <c r="V39" s="78"/>
      <c r="W39" s="83"/>
      <c r="X39" s="75"/>
      <c r="Y39" s="78"/>
      <c r="Z39" s="150"/>
    </row>
    <row r="40" spans="1:26" ht="13.5">
      <c r="A40" s="153"/>
      <c r="B40" s="64"/>
      <c r="C40" s="92"/>
      <c r="D40" s="94"/>
      <c r="E40" s="92" t="s">
        <v>272</v>
      </c>
      <c r="F40" s="94"/>
      <c r="G40" s="95" t="s">
        <v>104</v>
      </c>
      <c r="H40" s="9">
        <v>0.293125</v>
      </c>
      <c r="I40" s="80">
        <v>52</v>
      </c>
      <c r="J40" s="78"/>
      <c r="K40" s="9">
        <v>0.3965625</v>
      </c>
      <c r="L40" s="80">
        <v>56</v>
      </c>
      <c r="M40" s="78"/>
      <c r="N40" s="10"/>
      <c r="O40" s="80"/>
      <c r="P40" s="78"/>
      <c r="Q40" s="78"/>
      <c r="R40" s="43"/>
      <c r="S40" s="80"/>
      <c r="T40" s="78"/>
      <c r="U40" s="78"/>
      <c r="V40" s="78"/>
      <c r="W40" s="83"/>
      <c r="X40" s="75"/>
      <c r="Y40" s="78"/>
      <c r="Z40" s="150"/>
    </row>
    <row r="41" spans="1:26" ht="14.25" thickBot="1">
      <c r="A41" s="153"/>
      <c r="B41" s="62"/>
      <c r="C41" s="97" t="s">
        <v>105</v>
      </c>
      <c r="D41" s="98"/>
      <c r="E41" s="45" t="s">
        <v>278</v>
      </c>
      <c r="F41" s="46">
        <v>2001</v>
      </c>
      <c r="G41" s="96"/>
      <c r="H41" s="2">
        <f>H40-H39</f>
        <v>0.005173611111111143</v>
      </c>
      <c r="I41" s="81"/>
      <c r="J41" s="79"/>
      <c r="K41" s="2">
        <f>K40-K39</f>
        <v>0.004861111111111094</v>
      </c>
      <c r="L41" s="81"/>
      <c r="M41" s="79"/>
      <c r="N41" s="2">
        <f>N40-N39</f>
        <v>0</v>
      </c>
      <c r="O41" s="81"/>
      <c r="P41" s="79"/>
      <c r="Q41" s="79"/>
      <c r="R41" s="2">
        <f>R40-R39</f>
        <v>0</v>
      </c>
      <c r="S41" s="81"/>
      <c r="T41" s="79"/>
      <c r="U41" s="79"/>
      <c r="V41" s="79"/>
      <c r="W41" s="84"/>
      <c r="X41" s="76"/>
      <c r="Y41" s="79"/>
      <c r="Z41" s="151"/>
    </row>
    <row r="42" spans="1:26" ht="13.5">
      <c r="A42" s="153"/>
      <c r="B42" s="87">
        <v>29</v>
      </c>
      <c r="C42" s="63">
        <v>25013</v>
      </c>
      <c r="D42" s="89"/>
      <c r="E42" s="63">
        <v>53933</v>
      </c>
      <c r="F42" s="89"/>
      <c r="G42" s="104" t="s">
        <v>106</v>
      </c>
      <c r="H42" s="11">
        <v>0.21875</v>
      </c>
      <c r="I42" s="12">
        <f>H44-H42</f>
        <v>-0.21875</v>
      </c>
      <c r="J42" s="77">
        <f>I42/"01:00:00"</f>
        <v>-5.25</v>
      </c>
      <c r="K42" s="3">
        <f>H44+TIME(0,30,0)</f>
        <v>0.020833333333333332</v>
      </c>
      <c r="L42" s="4">
        <f>K44-K42</f>
        <v>-0.020833333333333332</v>
      </c>
      <c r="M42" s="77">
        <f>L42/"01:00:00"</f>
        <v>-0.5</v>
      </c>
      <c r="N42" s="5">
        <f>K44+TIME(0,30,0)</f>
        <v>0.020833333333333332</v>
      </c>
      <c r="O42" s="4">
        <f>N44-N42</f>
        <v>-0.020833333333333332</v>
      </c>
      <c r="P42" s="77">
        <f>O42/"01:00:00"</f>
        <v>-0.5</v>
      </c>
      <c r="Q42" s="77" t="e">
        <f>#REF!/"01:00:00"</f>
        <v>#REF!</v>
      </c>
      <c r="R42" s="5">
        <f>N44+TIME(0,40,0)</f>
        <v>0.027777777777777776</v>
      </c>
      <c r="S42" s="4">
        <f>R43-R42</f>
        <v>-0.027777777777777776</v>
      </c>
      <c r="T42" s="77">
        <f>S42/"01:00:00"</f>
        <v>-0.6666666666666666</v>
      </c>
      <c r="U42" s="77" t="e">
        <f>#REF!/"01:00:00"</f>
        <v>#REF!</v>
      </c>
      <c r="V42" s="77" t="e">
        <f>#REF!/"01:00:00"</f>
        <v>#REF!</v>
      </c>
      <c r="W42" s="82">
        <f>I42+L42+O42+S42</f>
        <v>-0.2881944444444445</v>
      </c>
      <c r="X42" s="74">
        <f>80/Y42</f>
        <v>-11.566265060240962</v>
      </c>
      <c r="Y42" s="77">
        <f>W42/"01:00:00"</f>
        <v>-6.916666666666668</v>
      </c>
      <c r="Z42" s="149" t="s">
        <v>296</v>
      </c>
    </row>
    <row r="43" spans="1:26" ht="13.5">
      <c r="A43" s="153"/>
      <c r="B43" s="64"/>
      <c r="C43" s="92" t="s">
        <v>194</v>
      </c>
      <c r="D43" s="94"/>
      <c r="E43" s="92" t="s">
        <v>107</v>
      </c>
      <c r="F43" s="94"/>
      <c r="G43" s="95"/>
      <c r="H43" s="6"/>
      <c r="I43" s="7">
        <f>20/J42</f>
        <v>-3.8095238095238093</v>
      </c>
      <c r="J43" s="78"/>
      <c r="K43" s="6"/>
      <c r="L43" s="7">
        <f>20/M42</f>
        <v>-40</v>
      </c>
      <c r="M43" s="78"/>
      <c r="N43" s="8"/>
      <c r="O43" s="7">
        <f>20/P42</f>
        <v>-40</v>
      </c>
      <c r="P43" s="78"/>
      <c r="Q43" s="78"/>
      <c r="R43" s="42"/>
      <c r="S43" s="7">
        <f>20/T42</f>
        <v>-30</v>
      </c>
      <c r="T43" s="78"/>
      <c r="U43" s="78"/>
      <c r="V43" s="78"/>
      <c r="W43" s="83"/>
      <c r="X43" s="75"/>
      <c r="Y43" s="78"/>
      <c r="Z43" s="150"/>
    </row>
    <row r="44" spans="1:26" ht="13.5">
      <c r="A44" s="153"/>
      <c r="B44" s="64"/>
      <c r="C44" s="92"/>
      <c r="D44" s="94"/>
      <c r="E44" s="92" t="s">
        <v>108</v>
      </c>
      <c r="F44" s="94"/>
      <c r="G44" s="95" t="s">
        <v>109</v>
      </c>
      <c r="H44" s="9"/>
      <c r="I44" s="80"/>
      <c r="J44" s="78"/>
      <c r="K44" s="9"/>
      <c r="L44" s="80"/>
      <c r="M44" s="78"/>
      <c r="N44" s="10"/>
      <c r="O44" s="80"/>
      <c r="P44" s="78"/>
      <c r="Q44" s="78"/>
      <c r="R44" s="43"/>
      <c r="S44" s="80"/>
      <c r="T44" s="78"/>
      <c r="U44" s="78"/>
      <c r="V44" s="78"/>
      <c r="W44" s="83"/>
      <c r="X44" s="75"/>
      <c r="Y44" s="78"/>
      <c r="Z44" s="150"/>
    </row>
    <row r="45" spans="1:26" ht="14.25" thickBot="1">
      <c r="A45" s="154"/>
      <c r="B45" s="62"/>
      <c r="C45" s="97" t="s">
        <v>110</v>
      </c>
      <c r="D45" s="98"/>
      <c r="E45" s="45" t="s">
        <v>111</v>
      </c>
      <c r="F45" s="46">
        <v>2001</v>
      </c>
      <c r="G45" s="96"/>
      <c r="H45" s="2">
        <f>H44-H43</f>
        <v>0</v>
      </c>
      <c r="I45" s="81"/>
      <c r="J45" s="79"/>
      <c r="K45" s="2">
        <f>K44-K43</f>
        <v>0</v>
      </c>
      <c r="L45" s="81"/>
      <c r="M45" s="79"/>
      <c r="N45" s="2">
        <f>N44-N43</f>
        <v>0</v>
      </c>
      <c r="O45" s="81"/>
      <c r="P45" s="79"/>
      <c r="Q45" s="79"/>
      <c r="R45" s="2">
        <f>R44-R43</f>
        <v>0</v>
      </c>
      <c r="S45" s="81"/>
      <c r="T45" s="79"/>
      <c r="U45" s="79"/>
      <c r="V45" s="79"/>
      <c r="W45" s="84"/>
      <c r="X45" s="76"/>
      <c r="Y45" s="79"/>
      <c r="Z45" s="151"/>
    </row>
    <row r="46" spans="1:26" ht="13.5">
      <c r="A46" s="105" t="s">
        <v>112</v>
      </c>
      <c r="B46" s="106"/>
      <c r="C46" s="106"/>
      <c r="D46" s="106"/>
      <c r="E46" s="106"/>
      <c r="F46" s="106"/>
      <c r="G46" s="107"/>
      <c r="H46" s="11">
        <v>0.21875</v>
      </c>
      <c r="I46" s="12">
        <f>H48-H46</f>
        <v>0.10416666666666669</v>
      </c>
      <c r="J46" s="77">
        <f>I46/"01:00:00"</f>
        <v>2.5000000000000004</v>
      </c>
      <c r="K46" s="3">
        <f>H48+TIME(0,30,0)</f>
        <v>0.34375</v>
      </c>
      <c r="L46" s="4">
        <f>K48-K46</f>
        <v>0.10416666666666669</v>
      </c>
      <c r="M46" s="77">
        <f>L46/"01:00:00"</f>
        <v>2.5000000000000004</v>
      </c>
      <c r="N46" s="5">
        <f>K48+TIME(0,30,0)</f>
        <v>0.46875</v>
      </c>
      <c r="O46" s="4">
        <f>N48-N46</f>
        <v>0.10416666666666663</v>
      </c>
      <c r="P46" s="77">
        <f>O46/"01:00:00"</f>
        <v>2.499999999999999</v>
      </c>
      <c r="Q46" s="77" t="e">
        <f>#REF!/"01:00:00"</f>
        <v>#REF!</v>
      </c>
      <c r="R46" s="5">
        <f>N48+TIME(0,40,0)</f>
        <v>0.6006944444444444</v>
      </c>
      <c r="S46" s="4">
        <f>R47-R46</f>
        <v>0.10416666666666674</v>
      </c>
      <c r="T46" s="77">
        <f>S46/"01:00:00"</f>
        <v>2.5000000000000018</v>
      </c>
      <c r="U46" s="77" t="e">
        <f>#REF!/"01:00:00"</f>
        <v>#REF!</v>
      </c>
      <c r="V46" s="77" t="e">
        <f>#REF!/"01:00:00"</f>
        <v>#REF!</v>
      </c>
      <c r="W46" s="82">
        <f>I46+L46+O46+S46</f>
        <v>0.41666666666666674</v>
      </c>
      <c r="X46" s="74">
        <f>80/Y46</f>
        <v>7.999999999999998</v>
      </c>
      <c r="Y46" s="77">
        <f>W46/"01:00:00"</f>
        <v>10.000000000000002</v>
      </c>
      <c r="Z46" s="65" t="s">
        <v>220</v>
      </c>
    </row>
    <row r="47" spans="1:26" ht="13.5">
      <c r="A47" s="108"/>
      <c r="B47" s="109"/>
      <c r="C47" s="109"/>
      <c r="D47" s="109"/>
      <c r="E47" s="109"/>
      <c r="F47" s="109"/>
      <c r="G47" s="110"/>
      <c r="H47" s="6">
        <v>0.3159722222222222</v>
      </c>
      <c r="I47" s="7">
        <f>20/J46</f>
        <v>7.999999999999998</v>
      </c>
      <c r="J47" s="78"/>
      <c r="K47" s="6">
        <v>0.44097222222222227</v>
      </c>
      <c r="L47" s="7">
        <f>20/M46</f>
        <v>7.999999999999998</v>
      </c>
      <c r="M47" s="78"/>
      <c r="N47" s="8">
        <v>0.5659722222222222</v>
      </c>
      <c r="O47" s="7">
        <f>20/P46</f>
        <v>8.000000000000004</v>
      </c>
      <c r="P47" s="78"/>
      <c r="Q47" s="78"/>
      <c r="R47" s="58">
        <v>0.7048611111111112</v>
      </c>
      <c r="S47" s="7">
        <f>20/T46</f>
        <v>7.999999999999995</v>
      </c>
      <c r="T47" s="78"/>
      <c r="U47" s="78"/>
      <c r="V47" s="78"/>
      <c r="W47" s="83"/>
      <c r="X47" s="75"/>
      <c r="Y47" s="78"/>
      <c r="Z47" s="66"/>
    </row>
    <row r="48" spans="1:26" ht="13.5">
      <c r="A48" s="108"/>
      <c r="B48" s="109"/>
      <c r="C48" s="109"/>
      <c r="D48" s="109"/>
      <c r="E48" s="109"/>
      <c r="F48" s="109"/>
      <c r="G48" s="110"/>
      <c r="H48" s="9">
        <v>0.3229166666666667</v>
      </c>
      <c r="I48" s="80"/>
      <c r="J48" s="78"/>
      <c r="K48" s="9">
        <v>0.4479166666666667</v>
      </c>
      <c r="L48" s="80"/>
      <c r="M48" s="78"/>
      <c r="N48" s="10">
        <v>0.5729166666666666</v>
      </c>
      <c r="O48" s="80"/>
      <c r="P48" s="78"/>
      <c r="Q48" s="78"/>
      <c r="R48" s="43">
        <v>0.7256944444444445</v>
      </c>
      <c r="S48" s="80"/>
      <c r="T48" s="78"/>
      <c r="U48" s="78"/>
      <c r="V48" s="78"/>
      <c r="W48" s="83"/>
      <c r="X48" s="75"/>
      <c r="Y48" s="78"/>
      <c r="Z48" s="66"/>
    </row>
    <row r="49" spans="1:26" ht="14.25" thickBot="1">
      <c r="A49" s="111"/>
      <c r="B49" s="112"/>
      <c r="C49" s="112"/>
      <c r="D49" s="112"/>
      <c r="E49" s="112"/>
      <c r="F49" s="112"/>
      <c r="G49" s="113"/>
      <c r="H49" s="2">
        <f>H48-H47</f>
        <v>0.006944444444444475</v>
      </c>
      <c r="I49" s="81"/>
      <c r="J49" s="79"/>
      <c r="K49" s="2">
        <f>K48-K47</f>
        <v>0.00694444444444442</v>
      </c>
      <c r="L49" s="81"/>
      <c r="M49" s="79"/>
      <c r="N49" s="2">
        <f>N48-N47</f>
        <v>0.00694444444444442</v>
      </c>
      <c r="O49" s="81"/>
      <c r="P49" s="79"/>
      <c r="Q49" s="79"/>
      <c r="R49" s="2">
        <f>R48-R47</f>
        <v>0.02083333333333337</v>
      </c>
      <c r="S49" s="81"/>
      <c r="T49" s="79"/>
      <c r="U49" s="79"/>
      <c r="V49" s="79"/>
      <c r="W49" s="84"/>
      <c r="X49" s="76"/>
      <c r="Y49" s="79"/>
      <c r="Z49" s="67"/>
    </row>
  </sheetData>
  <sheetProtection/>
  <mergeCells count="265">
    <mergeCell ref="A10:A45"/>
    <mergeCell ref="R2:S2"/>
    <mergeCell ref="B34:B37"/>
    <mergeCell ref="C34:D34"/>
    <mergeCell ref="E34:F34"/>
    <mergeCell ref="G34:G35"/>
    <mergeCell ref="C35:D36"/>
    <mergeCell ref="E35:F35"/>
    <mergeCell ref="E36:F36"/>
    <mergeCell ref="G36:G37"/>
    <mergeCell ref="C37:D37"/>
    <mergeCell ref="B30:B33"/>
    <mergeCell ref="C30:D30"/>
    <mergeCell ref="E30:F30"/>
    <mergeCell ref="G30:G31"/>
    <mergeCell ref="C31:D32"/>
    <mergeCell ref="E31:F31"/>
    <mergeCell ref="E32:F32"/>
    <mergeCell ref="G32:G33"/>
    <mergeCell ref="C33:D33"/>
    <mergeCell ref="B26:B29"/>
    <mergeCell ref="C26:D26"/>
    <mergeCell ref="E26:F26"/>
    <mergeCell ref="G26:G27"/>
    <mergeCell ref="C27:D28"/>
    <mergeCell ref="E27:F27"/>
    <mergeCell ref="E28:F28"/>
    <mergeCell ref="G28:G29"/>
    <mergeCell ref="C29:D29"/>
    <mergeCell ref="X34:X37"/>
    <mergeCell ref="Y34:Y37"/>
    <mergeCell ref="Z34:Z37"/>
    <mergeCell ref="I36:I37"/>
    <mergeCell ref="L36:L37"/>
    <mergeCell ref="O36:O37"/>
    <mergeCell ref="S36:S37"/>
    <mergeCell ref="T34:T37"/>
    <mergeCell ref="U34:U37"/>
    <mergeCell ref="V34:V37"/>
    <mergeCell ref="W34:W37"/>
    <mergeCell ref="J34:J37"/>
    <mergeCell ref="M34:M37"/>
    <mergeCell ref="P34:P37"/>
    <mergeCell ref="Q34:Q37"/>
    <mergeCell ref="X30:X33"/>
    <mergeCell ref="Y30:Y33"/>
    <mergeCell ref="Z30:Z33"/>
    <mergeCell ref="I32:I33"/>
    <mergeCell ref="L32:L33"/>
    <mergeCell ref="O32:O33"/>
    <mergeCell ref="S32:S33"/>
    <mergeCell ref="T30:T33"/>
    <mergeCell ref="U30:U33"/>
    <mergeCell ref="V30:V33"/>
    <mergeCell ref="W30:W33"/>
    <mergeCell ref="J30:J33"/>
    <mergeCell ref="M30:M33"/>
    <mergeCell ref="P30:P33"/>
    <mergeCell ref="Q30:Q33"/>
    <mergeCell ref="X26:X29"/>
    <mergeCell ref="Y26:Y29"/>
    <mergeCell ref="Z26:Z29"/>
    <mergeCell ref="I28:I29"/>
    <mergeCell ref="L28:L29"/>
    <mergeCell ref="O28:O29"/>
    <mergeCell ref="S28:S29"/>
    <mergeCell ref="T26:T29"/>
    <mergeCell ref="U26:U29"/>
    <mergeCell ref="V26:V29"/>
    <mergeCell ref="W26:W29"/>
    <mergeCell ref="J26:J29"/>
    <mergeCell ref="M26:M29"/>
    <mergeCell ref="P26:P29"/>
    <mergeCell ref="Q26:Q29"/>
    <mergeCell ref="W46:W49"/>
    <mergeCell ref="X46:X49"/>
    <mergeCell ref="Y46:Y49"/>
    <mergeCell ref="Z46:Z49"/>
    <mergeCell ref="Q46:Q49"/>
    <mergeCell ref="T46:T49"/>
    <mergeCell ref="U46:U49"/>
    <mergeCell ref="V46:V49"/>
    <mergeCell ref="S48:S49"/>
    <mergeCell ref="A46:G49"/>
    <mergeCell ref="J46:J49"/>
    <mergeCell ref="M46:M49"/>
    <mergeCell ref="P46:P49"/>
    <mergeCell ref="I48:I49"/>
    <mergeCell ref="L48:L49"/>
    <mergeCell ref="O48:O49"/>
    <mergeCell ref="W42:W45"/>
    <mergeCell ref="X42:X45"/>
    <mergeCell ref="Y42:Y45"/>
    <mergeCell ref="Z42:Z45"/>
    <mergeCell ref="Q42:Q45"/>
    <mergeCell ref="T42:T45"/>
    <mergeCell ref="U42:U45"/>
    <mergeCell ref="V42:V45"/>
    <mergeCell ref="S44:S45"/>
    <mergeCell ref="G42:G43"/>
    <mergeCell ref="J42:J45"/>
    <mergeCell ref="M42:M45"/>
    <mergeCell ref="P42:P45"/>
    <mergeCell ref="G44:G45"/>
    <mergeCell ref="I44:I45"/>
    <mergeCell ref="L44:L45"/>
    <mergeCell ref="O44:O45"/>
    <mergeCell ref="B42:B45"/>
    <mergeCell ref="C42:D42"/>
    <mergeCell ref="E42:F42"/>
    <mergeCell ref="C43:D44"/>
    <mergeCell ref="E43:F43"/>
    <mergeCell ref="E44:F44"/>
    <mergeCell ref="C45:D45"/>
    <mergeCell ref="J38:J41"/>
    <mergeCell ref="M38:M41"/>
    <mergeCell ref="P38:P41"/>
    <mergeCell ref="G40:G41"/>
    <mergeCell ref="I40:I41"/>
    <mergeCell ref="L40:L41"/>
    <mergeCell ref="O40:O41"/>
    <mergeCell ref="Z38:Z41"/>
    <mergeCell ref="Q38:Q41"/>
    <mergeCell ref="T38:T41"/>
    <mergeCell ref="U38:U41"/>
    <mergeCell ref="V38:V41"/>
    <mergeCell ref="S40:S41"/>
    <mergeCell ref="W38:W41"/>
    <mergeCell ref="X38:X41"/>
    <mergeCell ref="Y38:Y41"/>
    <mergeCell ref="L24:L25"/>
    <mergeCell ref="O24:O25"/>
    <mergeCell ref="B38:B41"/>
    <mergeCell ref="C38:D38"/>
    <mergeCell ref="E38:F38"/>
    <mergeCell ref="C39:D40"/>
    <mergeCell ref="E39:F39"/>
    <mergeCell ref="E40:F40"/>
    <mergeCell ref="C41:D41"/>
    <mergeCell ref="G38:G39"/>
    <mergeCell ref="O20:O21"/>
    <mergeCell ref="Q18:Q21"/>
    <mergeCell ref="P22:P25"/>
    <mergeCell ref="Q22:Q25"/>
    <mergeCell ref="C21:D21"/>
    <mergeCell ref="G18:G19"/>
    <mergeCell ref="I20:I21"/>
    <mergeCell ref="L20:L21"/>
    <mergeCell ref="E19:F19"/>
    <mergeCell ref="E20:F20"/>
    <mergeCell ref="S16:S17"/>
    <mergeCell ref="T14:T17"/>
    <mergeCell ref="T18:T21"/>
    <mergeCell ref="J18:J21"/>
    <mergeCell ref="M18:M21"/>
    <mergeCell ref="P18:P21"/>
    <mergeCell ref="S20:S21"/>
    <mergeCell ref="G20:G21"/>
    <mergeCell ref="L16:L17"/>
    <mergeCell ref="O16:O17"/>
    <mergeCell ref="C17:D17"/>
    <mergeCell ref="B18:B21"/>
    <mergeCell ref="C18:D18"/>
    <mergeCell ref="E18:F18"/>
    <mergeCell ref="B14:B17"/>
    <mergeCell ref="C14:D14"/>
    <mergeCell ref="E14:F14"/>
    <mergeCell ref="C19:D20"/>
    <mergeCell ref="C15:D16"/>
    <mergeCell ref="E15:F15"/>
    <mergeCell ref="E16:F16"/>
    <mergeCell ref="G16:G17"/>
    <mergeCell ref="M14:M17"/>
    <mergeCell ref="P14:P17"/>
    <mergeCell ref="Y14:Y17"/>
    <mergeCell ref="Z14:Z17"/>
    <mergeCell ref="U14:U17"/>
    <mergeCell ref="V14:V17"/>
    <mergeCell ref="E10:F10"/>
    <mergeCell ref="E11:F11"/>
    <mergeCell ref="G14:G15"/>
    <mergeCell ref="J14:J17"/>
    <mergeCell ref="I16:I17"/>
    <mergeCell ref="Y10:Y13"/>
    <mergeCell ref="Y22:Y25"/>
    <mergeCell ref="Z22:Z25"/>
    <mergeCell ref="Z10:Z13"/>
    <mergeCell ref="Y18:Y21"/>
    <mergeCell ref="Z18:Z21"/>
    <mergeCell ref="S24:S25"/>
    <mergeCell ref="M22:M25"/>
    <mergeCell ref="B22:B25"/>
    <mergeCell ref="C22:D22"/>
    <mergeCell ref="G22:G23"/>
    <mergeCell ref="E23:F23"/>
    <mergeCell ref="C23:D24"/>
    <mergeCell ref="E24:F24"/>
    <mergeCell ref="G24:G25"/>
    <mergeCell ref="I24:I25"/>
    <mergeCell ref="E22:F22"/>
    <mergeCell ref="J22:J25"/>
    <mergeCell ref="J10:J13"/>
    <mergeCell ref="C25:D25"/>
    <mergeCell ref="G10:G11"/>
    <mergeCell ref="C13:D13"/>
    <mergeCell ref="C11:D12"/>
    <mergeCell ref="E12:F12"/>
    <mergeCell ref="G12:G13"/>
    <mergeCell ref="I12:I13"/>
    <mergeCell ref="B10:B13"/>
    <mergeCell ref="C10:D10"/>
    <mergeCell ref="R5:S5"/>
    <mergeCell ref="I8:I9"/>
    <mergeCell ref="L8:L9"/>
    <mergeCell ref="O8:O9"/>
    <mergeCell ref="S8:S9"/>
    <mergeCell ref="M10:M13"/>
    <mergeCell ref="P10:P13"/>
    <mergeCell ref="Q10:Q13"/>
    <mergeCell ref="X3:Z3"/>
    <mergeCell ref="A4:A9"/>
    <mergeCell ref="B4:B9"/>
    <mergeCell ref="G4:G8"/>
    <mergeCell ref="R4:S4"/>
    <mergeCell ref="W4:W7"/>
    <mergeCell ref="X4:X7"/>
    <mergeCell ref="Z4:Z9"/>
    <mergeCell ref="H5:I5"/>
    <mergeCell ref="N5:O5"/>
    <mergeCell ref="T22:T25"/>
    <mergeCell ref="U22:U25"/>
    <mergeCell ref="V22:V25"/>
    <mergeCell ref="T10:T13"/>
    <mergeCell ref="U10:U13"/>
    <mergeCell ref="V10:V13"/>
    <mergeCell ref="U18:U21"/>
    <mergeCell ref="V18:V21"/>
    <mergeCell ref="X8:X9"/>
    <mergeCell ref="W22:W25"/>
    <mergeCell ref="X22:X25"/>
    <mergeCell ref="W10:W13"/>
    <mergeCell ref="W14:W17"/>
    <mergeCell ref="X14:X17"/>
    <mergeCell ref="X18:X21"/>
    <mergeCell ref="X10:X13"/>
    <mergeCell ref="W18:W21"/>
    <mergeCell ref="C5:D8"/>
    <mergeCell ref="E5:F8"/>
    <mergeCell ref="Q14:Q17"/>
    <mergeCell ref="W8:W9"/>
    <mergeCell ref="K5:L5"/>
    <mergeCell ref="C9:D9"/>
    <mergeCell ref="E9:F9"/>
    <mergeCell ref="L12:L13"/>
    <mergeCell ref="O12:O13"/>
    <mergeCell ref="S12:S13"/>
    <mergeCell ref="A3:P3"/>
    <mergeCell ref="F2:G2"/>
    <mergeCell ref="A1:E2"/>
    <mergeCell ref="K4:L4"/>
    <mergeCell ref="H2:P2"/>
    <mergeCell ref="N4:O4"/>
    <mergeCell ref="C4:D4"/>
    <mergeCell ref="E4:F4"/>
    <mergeCell ref="H4:I4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="75" zoomScaleNormal="75" zoomScaleSheetLayoutView="75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7" customWidth="1"/>
    <col min="9" max="9" width="9.00390625" style="13" customWidth="1"/>
    <col min="10" max="10" width="0.12890625" style="13" customWidth="1"/>
    <col min="11" max="11" width="9.00390625" style="17" customWidth="1"/>
    <col min="12" max="12" width="9.00390625" style="13" customWidth="1"/>
    <col min="13" max="13" width="0.12890625" style="13" customWidth="1"/>
    <col min="14" max="14" width="9.625" style="17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7" customWidth="1"/>
    <col min="22" max="22" width="12.625" style="13" customWidth="1"/>
    <col min="23" max="23" width="0.12890625" style="13" customWidth="1"/>
    <col min="24" max="24" width="12.625" style="13" customWidth="1"/>
    <col min="25" max="16384" width="9.00390625" style="13" customWidth="1"/>
  </cols>
  <sheetData>
    <row r="1" spans="1:21" ht="13.5" customHeight="1">
      <c r="A1" s="114" t="s">
        <v>34</v>
      </c>
      <c r="B1" s="114"/>
      <c r="C1" s="114"/>
      <c r="D1" s="114"/>
      <c r="E1" s="114"/>
      <c r="H1" s="13"/>
      <c r="K1" s="13"/>
      <c r="N1" s="13"/>
      <c r="U1" s="13"/>
    </row>
    <row r="2" spans="1:24" ht="18.75" customHeight="1">
      <c r="A2" s="114"/>
      <c r="B2" s="114"/>
      <c r="C2" s="114"/>
      <c r="D2" s="114"/>
      <c r="E2" s="114"/>
      <c r="F2" s="99" t="s">
        <v>199</v>
      </c>
      <c r="G2" s="99"/>
      <c r="H2" s="99"/>
      <c r="I2" s="99"/>
      <c r="J2" s="99"/>
      <c r="K2" s="99"/>
      <c r="L2" s="99"/>
      <c r="M2" s="99"/>
      <c r="N2" s="99"/>
      <c r="O2" s="99"/>
      <c r="P2" s="49"/>
      <c r="Q2" s="49"/>
      <c r="R2" s="49"/>
      <c r="S2" s="49"/>
      <c r="T2" s="49"/>
      <c r="U2" s="142" t="s">
        <v>301</v>
      </c>
      <c r="V2" s="142"/>
      <c r="W2" s="49"/>
      <c r="X2" s="49"/>
    </row>
    <row r="3" spans="1:24" ht="19.5" customHeight="1" thickBot="1">
      <c r="A3" s="164" t="s">
        <v>200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49"/>
      <c r="Q3" s="49"/>
      <c r="R3" s="49"/>
      <c r="S3" s="49"/>
      <c r="T3" s="49"/>
      <c r="U3" s="161" t="s">
        <v>198</v>
      </c>
      <c r="V3" s="162"/>
      <c r="W3" s="162"/>
      <c r="X3" s="162"/>
    </row>
    <row r="4" spans="1:24" ht="13.5" customHeight="1">
      <c r="A4" s="143" t="s">
        <v>0</v>
      </c>
      <c r="B4" s="118" t="s">
        <v>9</v>
      </c>
      <c r="C4" s="122" t="s">
        <v>201</v>
      </c>
      <c r="D4" s="123"/>
      <c r="E4" s="122" t="s">
        <v>201</v>
      </c>
      <c r="F4" s="123"/>
      <c r="G4" s="131" t="s">
        <v>3</v>
      </c>
      <c r="H4" s="126" t="s">
        <v>145</v>
      </c>
      <c r="I4" s="127"/>
      <c r="J4" s="20"/>
      <c r="K4" s="126" t="s">
        <v>113</v>
      </c>
      <c r="L4" s="127"/>
      <c r="M4" s="20"/>
      <c r="N4" s="126" t="s">
        <v>147</v>
      </c>
      <c r="O4" s="127"/>
      <c r="P4" s="20"/>
      <c r="Q4" s="20"/>
      <c r="R4" s="20"/>
      <c r="S4" s="21"/>
      <c r="T4" s="22"/>
      <c r="U4" s="82" t="s">
        <v>23</v>
      </c>
      <c r="V4" s="131" t="s">
        <v>25</v>
      </c>
      <c r="W4" s="23"/>
      <c r="X4" s="136" t="s">
        <v>27</v>
      </c>
    </row>
    <row r="5" spans="1:24" ht="13.5" customHeight="1">
      <c r="A5" s="144"/>
      <c r="B5" s="119"/>
      <c r="C5" s="68" t="s">
        <v>1</v>
      </c>
      <c r="D5" s="69"/>
      <c r="E5" s="68" t="s">
        <v>2</v>
      </c>
      <c r="F5" s="69"/>
      <c r="G5" s="132"/>
      <c r="H5" s="102" t="s">
        <v>130</v>
      </c>
      <c r="I5" s="103"/>
      <c r="J5" s="54"/>
      <c r="K5" s="102" t="s">
        <v>130</v>
      </c>
      <c r="L5" s="103"/>
      <c r="M5" s="54"/>
      <c r="N5" s="102" t="s">
        <v>130</v>
      </c>
      <c r="O5" s="103"/>
      <c r="P5" s="54"/>
      <c r="Q5" s="54"/>
      <c r="R5" s="54"/>
      <c r="S5" s="55"/>
      <c r="T5" s="56"/>
      <c r="U5" s="135"/>
      <c r="V5" s="132"/>
      <c r="W5" s="57"/>
      <c r="X5" s="137"/>
    </row>
    <row r="6" spans="1:24" s="14" customFormat="1" ht="14.25" customHeight="1">
      <c r="A6" s="145"/>
      <c r="B6" s="120"/>
      <c r="C6" s="70"/>
      <c r="D6" s="71"/>
      <c r="E6" s="70"/>
      <c r="F6" s="71"/>
      <c r="G6" s="133"/>
      <c r="H6" s="24" t="s">
        <v>13</v>
      </c>
      <c r="I6" s="25" t="s">
        <v>17</v>
      </c>
      <c r="J6" s="26"/>
      <c r="K6" s="24" t="s">
        <v>21</v>
      </c>
      <c r="L6" s="25" t="s">
        <v>17</v>
      </c>
      <c r="M6" s="26"/>
      <c r="N6" s="24" t="s">
        <v>21</v>
      </c>
      <c r="O6" s="25" t="s">
        <v>17</v>
      </c>
      <c r="P6" s="26"/>
      <c r="Q6" s="26"/>
      <c r="R6" s="26"/>
      <c r="S6" s="26"/>
      <c r="T6" s="27"/>
      <c r="U6" s="83"/>
      <c r="V6" s="133"/>
      <c r="W6" s="28"/>
      <c r="X6" s="138"/>
    </row>
    <row r="7" spans="1:24" s="14" customFormat="1" ht="13.5">
      <c r="A7" s="145"/>
      <c r="B7" s="120"/>
      <c r="C7" s="70"/>
      <c r="D7" s="71"/>
      <c r="E7" s="70"/>
      <c r="F7" s="71"/>
      <c r="G7" s="133"/>
      <c r="H7" s="24" t="s">
        <v>14</v>
      </c>
      <c r="I7" s="25" t="s">
        <v>18</v>
      </c>
      <c r="J7" s="26"/>
      <c r="K7" s="24" t="s">
        <v>14</v>
      </c>
      <c r="L7" s="25" t="s">
        <v>18</v>
      </c>
      <c r="M7" s="26"/>
      <c r="N7" s="24" t="s">
        <v>22</v>
      </c>
      <c r="O7" s="25" t="s">
        <v>18</v>
      </c>
      <c r="P7" s="26"/>
      <c r="Q7" s="26"/>
      <c r="R7" s="26"/>
      <c r="S7" s="26"/>
      <c r="T7" s="27"/>
      <c r="U7" s="83"/>
      <c r="V7" s="133"/>
      <c r="W7" s="28"/>
      <c r="X7" s="138"/>
    </row>
    <row r="8" spans="1:24" s="14" customFormat="1" ht="13.5">
      <c r="A8" s="146"/>
      <c r="B8" s="120"/>
      <c r="C8" s="72"/>
      <c r="D8" s="73"/>
      <c r="E8" s="72"/>
      <c r="F8" s="73"/>
      <c r="G8" s="133"/>
      <c r="H8" s="29" t="s">
        <v>15</v>
      </c>
      <c r="I8" s="128" t="s">
        <v>19</v>
      </c>
      <c r="J8" s="30"/>
      <c r="K8" s="29" t="s">
        <v>15</v>
      </c>
      <c r="L8" s="128" t="s">
        <v>19</v>
      </c>
      <c r="M8" s="30"/>
      <c r="N8" s="29" t="s">
        <v>15</v>
      </c>
      <c r="O8" s="128" t="s">
        <v>19</v>
      </c>
      <c r="P8" s="30"/>
      <c r="Q8" s="30"/>
      <c r="R8" s="30"/>
      <c r="S8" s="30"/>
      <c r="T8" s="36"/>
      <c r="U8" s="83" t="s">
        <v>24</v>
      </c>
      <c r="V8" s="133" t="s">
        <v>26</v>
      </c>
      <c r="W8" s="31"/>
      <c r="X8" s="139"/>
    </row>
    <row r="9" spans="1:24" s="14" customFormat="1" ht="14.25" thickBot="1">
      <c r="A9" s="163"/>
      <c r="B9" s="121"/>
      <c r="C9" s="124" t="s">
        <v>11</v>
      </c>
      <c r="D9" s="125"/>
      <c r="E9" s="124" t="s">
        <v>12</v>
      </c>
      <c r="F9" s="125"/>
      <c r="G9" s="32" t="s">
        <v>28</v>
      </c>
      <c r="H9" s="1" t="s">
        <v>16</v>
      </c>
      <c r="I9" s="129"/>
      <c r="J9" s="33"/>
      <c r="K9" s="1" t="s">
        <v>16</v>
      </c>
      <c r="L9" s="129"/>
      <c r="M9" s="33"/>
      <c r="N9" s="1" t="s">
        <v>16</v>
      </c>
      <c r="O9" s="129"/>
      <c r="P9" s="33"/>
      <c r="Q9" s="33"/>
      <c r="R9" s="33"/>
      <c r="S9" s="33"/>
      <c r="T9" s="34"/>
      <c r="U9" s="84"/>
      <c r="V9" s="141"/>
      <c r="W9" s="35"/>
      <c r="X9" s="140"/>
    </row>
    <row r="10" spans="1:24" s="14" customFormat="1" ht="13.5">
      <c r="A10" s="152">
        <v>1</v>
      </c>
      <c r="B10" s="87">
        <v>57</v>
      </c>
      <c r="C10" s="159" t="s">
        <v>212</v>
      </c>
      <c r="D10" s="160"/>
      <c r="E10" s="63">
        <v>24946</v>
      </c>
      <c r="F10" s="89"/>
      <c r="G10" s="104" t="s">
        <v>207</v>
      </c>
      <c r="H10" s="11">
        <v>0.22916666666666666</v>
      </c>
      <c r="I10" s="12">
        <f>H12-H10</f>
        <v>0.09189814814814815</v>
      </c>
      <c r="J10" s="77">
        <f>I10/"01:00:00"</f>
        <v>2.2055555555555557</v>
      </c>
      <c r="K10" s="3">
        <f>H12+TIME(0,30,0)</f>
        <v>0.3418981481481481</v>
      </c>
      <c r="L10" s="4">
        <f>K12-K10</f>
        <v>0.07700231481481484</v>
      </c>
      <c r="M10" s="77">
        <f>L10/"01:00:00"</f>
        <v>1.8480555555555562</v>
      </c>
      <c r="N10" s="5">
        <f>K12+TIME(0,30,0)</f>
        <v>0.4397337962962963</v>
      </c>
      <c r="O10" s="4">
        <f>N11-N10</f>
        <v>0.07776620370370368</v>
      </c>
      <c r="P10" s="77">
        <f>O10/"01:00:00"</f>
        <v>1.8663888888888884</v>
      </c>
      <c r="Q10" s="77" t="e">
        <f>#REF!/"01:00:00"</f>
        <v>#REF!</v>
      </c>
      <c r="R10" s="77" t="e">
        <f>#REF!/"01:00:00"</f>
        <v>#REF!</v>
      </c>
      <c r="S10" s="77" t="e">
        <f>#REF!/"01:00:00"</f>
        <v>#REF!</v>
      </c>
      <c r="T10" s="77" t="e">
        <f>#REF!/"01:00:00"</f>
        <v>#REF!</v>
      </c>
      <c r="U10" s="82">
        <f>I10+L10+O10</f>
        <v>0.24666666666666667</v>
      </c>
      <c r="V10" s="74">
        <f>60/W10</f>
        <v>10.135135135135133</v>
      </c>
      <c r="W10" s="77">
        <f>U10/"01:00:00"</f>
        <v>5.920000000000001</v>
      </c>
      <c r="X10" s="65" t="s">
        <v>283</v>
      </c>
    </row>
    <row r="11" spans="1:24" s="14" customFormat="1" ht="13.5">
      <c r="A11" s="153"/>
      <c r="B11" s="64"/>
      <c r="C11" s="92"/>
      <c r="D11" s="94"/>
      <c r="E11" s="92" t="s">
        <v>213</v>
      </c>
      <c r="F11" s="94"/>
      <c r="G11" s="95"/>
      <c r="H11" s="6">
        <v>0.3111689814814815</v>
      </c>
      <c r="I11" s="7">
        <f>20/J10</f>
        <v>9.06801007556675</v>
      </c>
      <c r="J11" s="78"/>
      <c r="K11" s="6">
        <v>0.4125347222222222</v>
      </c>
      <c r="L11" s="7">
        <f>20/M10</f>
        <v>10.822185480234477</v>
      </c>
      <c r="M11" s="78"/>
      <c r="N11" s="8">
        <v>0.5175</v>
      </c>
      <c r="O11" s="7">
        <f>20/P10</f>
        <v>10.715880339336213</v>
      </c>
      <c r="P11" s="78"/>
      <c r="Q11" s="78"/>
      <c r="R11" s="78"/>
      <c r="S11" s="78"/>
      <c r="T11" s="78"/>
      <c r="U11" s="83"/>
      <c r="V11" s="75"/>
      <c r="W11" s="78"/>
      <c r="X11" s="66"/>
    </row>
    <row r="12" spans="1:24" s="14" customFormat="1" ht="13.5">
      <c r="A12" s="153"/>
      <c r="B12" s="64"/>
      <c r="C12" s="92"/>
      <c r="D12" s="94"/>
      <c r="E12" s="92" t="s">
        <v>214</v>
      </c>
      <c r="F12" s="94"/>
      <c r="G12" s="95" t="s">
        <v>210</v>
      </c>
      <c r="H12" s="9">
        <v>0.3210648148148148</v>
      </c>
      <c r="I12" s="80">
        <v>46</v>
      </c>
      <c r="J12" s="78"/>
      <c r="K12" s="9">
        <v>0.41890046296296296</v>
      </c>
      <c r="L12" s="80">
        <v>56</v>
      </c>
      <c r="M12" s="78"/>
      <c r="N12" s="10">
        <v>0.5292361111111111</v>
      </c>
      <c r="O12" s="80">
        <v>52</v>
      </c>
      <c r="P12" s="78"/>
      <c r="Q12" s="78"/>
      <c r="R12" s="78"/>
      <c r="S12" s="78"/>
      <c r="T12" s="78"/>
      <c r="U12" s="83"/>
      <c r="V12" s="75"/>
      <c r="W12" s="78"/>
      <c r="X12" s="66"/>
    </row>
    <row r="13" spans="1:24" s="14" customFormat="1" ht="14.25" thickBot="1">
      <c r="A13" s="153"/>
      <c r="B13" s="62"/>
      <c r="C13" s="97" t="s">
        <v>215</v>
      </c>
      <c r="D13" s="98"/>
      <c r="E13" s="45" t="s">
        <v>66</v>
      </c>
      <c r="F13" s="46">
        <v>1997</v>
      </c>
      <c r="G13" s="96"/>
      <c r="H13" s="2">
        <f>H12-H11</f>
        <v>0.009895833333333326</v>
      </c>
      <c r="I13" s="81"/>
      <c r="J13" s="79"/>
      <c r="K13" s="2">
        <f>K12-K11</f>
        <v>0.006365740740740755</v>
      </c>
      <c r="L13" s="81"/>
      <c r="M13" s="79"/>
      <c r="N13" s="2">
        <f>N12-N11</f>
        <v>0.01173611111111117</v>
      </c>
      <c r="O13" s="81"/>
      <c r="P13" s="79"/>
      <c r="Q13" s="79"/>
      <c r="R13" s="79"/>
      <c r="S13" s="79"/>
      <c r="T13" s="79"/>
      <c r="U13" s="84"/>
      <c r="V13" s="76"/>
      <c r="W13" s="79"/>
      <c r="X13" s="67"/>
    </row>
    <row r="14" spans="1:24" s="14" customFormat="1" ht="13.5">
      <c r="A14" s="153"/>
      <c r="B14" s="87">
        <v>58</v>
      </c>
      <c r="C14" s="159" t="s">
        <v>216</v>
      </c>
      <c r="D14" s="160"/>
      <c r="E14" s="159" t="s">
        <v>267</v>
      </c>
      <c r="F14" s="160"/>
      <c r="G14" s="104" t="s">
        <v>217</v>
      </c>
      <c r="H14" s="11">
        <v>0.22916666666666666</v>
      </c>
      <c r="I14" s="12">
        <f>H16-H14</f>
        <v>0.08092592592592593</v>
      </c>
      <c r="J14" s="77">
        <f>I14/"01:00:00"</f>
        <v>1.9422222222222223</v>
      </c>
      <c r="K14" s="3">
        <f>H16+TIME(0,30,0)</f>
        <v>0.3309259259259259</v>
      </c>
      <c r="L14" s="4">
        <f>K16-K14</f>
        <v>0.08804398148148151</v>
      </c>
      <c r="M14" s="77">
        <f>L14/"01:00:00"</f>
        <v>2.1130555555555564</v>
      </c>
      <c r="N14" s="5">
        <f>K16+TIME(0,30,0)</f>
        <v>0.43980324074074073</v>
      </c>
      <c r="O14" s="4">
        <f>N15-N14</f>
        <v>0.10373842592592597</v>
      </c>
      <c r="P14" s="77">
        <f>O14/"01:00:00"</f>
        <v>2.4897222222222233</v>
      </c>
      <c r="Q14" s="77" t="e">
        <f>#REF!/"01:00:00"</f>
        <v>#REF!</v>
      </c>
      <c r="R14" s="77" t="e">
        <f>#REF!/"01:00:00"</f>
        <v>#REF!</v>
      </c>
      <c r="S14" s="77" t="e">
        <f>#REF!/"01:00:00"</f>
        <v>#REF!</v>
      </c>
      <c r="T14" s="77" t="e">
        <f>#REF!/"01:00:00"</f>
        <v>#REF!</v>
      </c>
      <c r="U14" s="82">
        <f>I14+L14+O14</f>
        <v>0.27270833333333344</v>
      </c>
      <c r="V14" s="74">
        <f>60/W14</f>
        <v>9.16730328495034</v>
      </c>
      <c r="W14" s="77">
        <f>U14/"01:00:00"</f>
        <v>6.545000000000003</v>
      </c>
      <c r="X14" s="65" t="s">
        <v>283</v>
      </c>
    </row>
    <row r="15" spans="1:24" s="14" customFormat="1" ht="13.5">
      <c r="A15" s="153"/>
      <c r="B15" s="64"/>
      <c r="C15" s="92"/>
      <c r="D15" s="94"/>
      <c r="E15" s="92"/>
      <c r="F15" s="94"/>
      <c r="G15" s="95"/>
      <c r="H15" s="6">
        <v>0.30356481481481484</v>
      </c>
      <c r="I15" s="7">
        <f>20/J14</f>
        <v>10.297482837528603</v>
      </c>
      <c r="J15" s="78"/>
      <c r="K15" s="6">
        <v>0.4125694444444445</v>
      </c>
      <c r="L15" s="7">
        <f>20/M14</f>
        <v>9.464966478243719</v>
      </c>
      <c r="M15" s="78"/>
      <c r="N15" s="8">
        <v>0.5435416666666667</v>
      </c>
      <c r="O15" s="7">
        <f>20/P14</f>
        <v>8.033024656922901</v>
      </c>
      <c r="P15" s="78"/>
      <c r="Q15" s="78"/>
      <c r="R15" s="78"/>
      <c r="S15" s="78"/>
      <c r="T15" s="78"/>
      <c r="U15" s="83"/>
      <c r="V15" s="75"/>
      <c r="W15" s="78"/>
      <c r="X15" s="66"/>
    </row>
    <row r="16" spans="1:24" s="14" customFormat="1" ht="13.5">
      <c r="A16" s="153"/>
      <c r="B16" s="64"/>
      <c r="C16" s="92"/>
      <c r="D16" s="94"/>
      <c r="E16" s="92" t="s">
        <v>268</v>
      </c>
      <c r="F16" s="94"/>
      <c r="G16" s="95" t="s">
        <v>218</v>
      </c>
      <c r="H16" s="9">
        <v>0.3100925925925926</v>
      </c>
      <c r="I16" s="80">
        <v>52</v>
      </c>
      <c r="J16" s="78"/>
      <c r="K16" s="9">
        <v>0.4189699074074074</v>
      </c>
      <c r="L16" s="80">
        <v>48</v>
      </c>
      <c r="M16" s="78"/>
      <c r="N16" s="10">
        <v>0.5561921296296296</v>
      </c>
      <c r="O16" s="80">
        <v>48</v>
      </c>
      <c r="P16" s="78"/>
      <c r="Q16" s="78"/>
      <c r="R16" s="78"/>
      <c r="S16" s="78"/>
      <c r="T16" s="78"/>
      <c r="U16" s="83"/>
      <c r="V16" s="75"/>
      <c r="W16" s="78"/>
      <c r="X16" s="66"/>
    </row>
    <row r="17" spans="1:24" s="14" customFormat="1" ht="14.25" thickBot="1">
      <c r="A17" s="153"/>
      <c r="B17" s="62"/>
      <c r="C17" s="97" t="s">
        <v>219</v>
      </c>
      <c r="D17" s="98"/>
      <c r="E17" s="60" t="s">
        <v>269</v>
      </c>
      <c r="F17" s="61">
        <v>1997</v>
      </c>
      <c r="G17" s="96"/>
      <c r="H17" s="2">
        <f>H16-H15</f>
        <v>0.0065277777777777435</v>
      </c>
      <c r="I17" s="81"/>
      <c r="J17" s="79"/>
      <c r="K17" s="2">
        <f>K16-K15</f>
        <v>0.006400462962962927</v>
      </c>
      <c r="L17" s="81"/>
      <c r="M17" s="79"/>
      <c r="N17" s="2">
        <f>N16-N15</f>
        <v>0.012650462962962905</v>
      </c>
      <c r="O17" s="81"/>
      <c r="P17" s="79"/>
      <c r="Q17" s="79"/>
      <c r="R17" s="79"/>
      <c r="S17" s="79"/>
      <c r="T17" s="79"/>
      <c r="U17" s="84"/>
      <c r="V17" s="76"/>
      <c r="W17" s="79"/>
      <c r="X17" s="67"/>
    </row>
    <row r="18" spans="1:24" s="14" customFormat="1" ht="13.5">
      <c r="A18" s="153"/>
      <c r="B18" s="87">
        <v>55</v>
      </c>
      <c r="C18" s="159" t="s">
        <v>73</v>
      </c>
      <c r="D18" s="160"/>
      <c r="E18" s="159" t="s">
        <v>74</v>
      </c>
      <c r="F18" s="160"/>
      <c r="G18" s="104" t="s">
        <v>273</v>
      </c>
      <c r="H18" s="11">
        <v>0.22916666666666666</v>
      </c>
      <c r="I18" s="12">
        <f>H20-H18</f>
        <v>0.0916666666666667</v>
      </c>
      <c r="J18" s="77">
        <f>I18/"01:00:00"</f>
        <v>2.200000000000001</v>
      </c>
      <c r="K18" s="3">
        <f>H20+TIME(0,30,0)</f>
        <v>0.3416666666666667</v>
      </c>
      <c r="L18" s="4">
        <f>K20-K18</f>
        <v>0.0967013888888889</v>
      </c>
      <c r="M18" s="77">
        <f>L18/"01:00:00"</f>
        <v>2.3208333333333337</v>
      </c>
      <c r="N18" s="5">
        <f>K20+TIME(0,30,0)</f>
        <v>0.4592013888888889</v>
      </c>
      <c r="O18" s="4">
        <f>N19-N18</f>
        <v>0.10108796296296291</v>
      </c>
      <c r="P18" s="77">
        <f>O18/"01:00:00"</f>
        <v>2.4261111111111098</v>
      </c>
      <c r="Q18" s="77" t="e">
        <f>#REF!/"01:00:00"</f>
        <v>#REF!</v>
      </c>
      <c r="R18" s="77" t="e">
        <f>#REF!/"01:00:00"</f>
        <v>#REF!</v>
      </c>
      <c r="S18" s="77" t="e">
        <f>#REF!/"01:00:00"</f>
        <v>#REF!</v>
      </c>
      <c r="T18" s="77" t="e">
        <f>#REF!/"01:00:00"</f>
        <v>#REF!</v>
      </c>
      <c r="U18" s="82">
        <f>I18+L18+O18</f>
        <v>0.28945601851851854</v>
      </c>
      <c r="V18" s="74">
        <f>60/W18</f>
        <v>8.636890719341036</v>
      </c>
      <c r="W18" s="77">
        <f>U18/"01:00:00"</f>
        <v>6.946944444444445</v>
      </c>
      <c r="X18" s="65" t="s">
        <v>283</v>
      </c>
    </row>
    <row r="19" spans="1:24" s="14" customFormat="1" ht="13.5">
      <c r="A19" s="153"/>
      <c r="B19" s="64"/>
      <c r="C19" s="92"/>
      <c r="D19" s="94"/>
      <c r="E19" s="92"/>
      <c r="F19" s="94"/>
      <c r="G19" s="95"/>
      <c r="H19" s="6">
        <v>0.3111226851851852</v>
      </c>
      <c r="I19" s="7">
        <f>20/J18</f>
        <v>9.090909090909086</v>
      </c>
      <c r="J19" s="78"/>
      <c r="K19" s="6">
        <v>0.43245370370370373</v>
      </c>
      <c r="L19" s="7">
        <f>20/M18</f>
        <v>8.617594254937162</v>
      </c>
      <c r="M19" s="78"/>
      <c r="N19" s="8">
        <v>0.5602893518518518</v>
      </c>
      <c r="O19" s="7">
        <f>20/P18</f>
        <v>8.243645523242504</v>
      </c>
      <c r="P19" s="78"/>
      <c r="Q19" s="78"/>
      <c r="R19" s="78"/>
      <c r="S19" s="78"/>
      <c r="T19" s="78"/>
      <c r="U19" s="83"/>
      <c r="V19" s="75"/>
      <c r="W19" s="78"/>
      <c r="X19" s="66"/>
    </row>
    <row r="20" spans="1:24" s="14" customFormat="1" ht="13.5">
      <c r="A20" s="153"/>
      <c r="B20" s="64"/>
      <c r="C20" s="92"/>
      <c r="D20" s="94"/>
      <c r="E20" s="92" t="s">
        <v>75</v>
      </c>
      <c r="F20" s="94"/>
      <c r="G20" s="95" t="s">
        <v>274</v>
      </c>
      <c r="H20" s="9">
        <v>0.32083333333333336</v>
      </c>
      <c r="I20" s="80">
        <v>52</v>
      </c>
      <c r="J20" s="78"/>
      <c r="K20" s="9">
        <v>0.4383680555555556</v>
      </c>
      <c r="L20" s="80">
        <v>56</v>
      </c>
      <c r="M20" s="78"/>
      <c r="N20" s="10">
        <v>0.5777199074074074</v>
      </c>
      <c r="O20" s="80">
        <v>52</v>
      </c>
      <c r="P20" s="78"/>
      <c r="Q20" s="78"/>
      <c r="R20" s="78"/>
      <c r="S20" s="78"/>
      <c r="T20" s="78"/>
      <c r="U20" s="83"/>
      <c r="V20" s="75"/>
      <c r="W20" s="78"/>
      <c r="X20" s="66"/>
    </row>
    <row r="21" spans="1:24" s="14" customFormat="1" ht="14.25" thickBot="1">
      <c r="A21" s="153"/>
      <c r="B21" s="62"/>
      <c r="C21" s="97" t="s">
        <v>76</v>
      </c>
      <c r="D21" s="98"/>
      <c r="E21" s="50" t="s">
        <v>58</v>
      </c>
      <c r="F21" s="51">
        <v>2003</v>
      </c>
      <c r="G21" s="96"/>
      <c r="H21" s="2">
        <f>H20-H19</f>
        <v>0.009710648148148149</v>
      </c>
      <c r="I21" s="81"/>
      <c r="J21" s="79"/>
      <c r="K21" s="2">
        <f>K20-K19</f>
        <v>0.005914351851851851</v>
      </c>
      <c r="L21" s="81"/>
      <c r="M21" s="79"/>
      <c r="N21" s="2">
        <f>N20-N19</f>
        <v>0.017430555555555616</v>
      </c>
      <c r="O21" s="81"/>
      <c r="P21" s="79"/>
      <c r="Q21" s="79"/>
      <c r="R21" s="79"/>
      <c r="S21" s="79"/>
      <c r="T21" s="79"/>
      <c r="U21" s="84"/>
      <c r="V21" s="76"/>
      <c r="W21" s="79"/>
      <c r="X21" s="67"/>
    </row>
    <row r="22" spans="1:24" s="14" customFormat="1" ht="13.5">
      <c r="A22" s="153"/>
      <c r="B22" s="87">
        <v>54</v>
      </c>
      <c r="C22" s="159" t="s">
        <v>68</v>
      </c>
      <c r="D22" s="160"/>
      <c r="E22" s="159" t="s">
        <v>69</v>
      </c>
      <c r="F22" s="160"/>
      <c r="G22" s="104" t="s">
        <v>273</v>
      </c>
      <c r="H22" s="11">
        <v>0.22916666666666666</v>
      </c>
      <c r="I22" s="12">
        <f>H24-H22</f>
        <v>0.09164351851851851</v>
      </c>
      <c r="J22" s="77">
        <f>I22/"01:00:00"</f>
        <v>2.1994444444444445</v>
      </c>
      <c r="K22" s="3">
        <f>H24+TIME(0,30,0)</f>
        <v>0.3416435185185185</v>
      </c>
      <c r="L22" s="4">
        <f>K24-K22</f>
        <v>0.09668981481481481</v>
      </c>
      <c r="M22" s="77">
        <f>L22/"01:00:00"</f>
        <v>2.3205555555555555</v>
      </c>
      <c r="N22" s="5">
        <f>K24+TIME(0,30,0)</f>
        <v>0.4591666666666666</v>
      </c>
      <c r="O22" s="4">
        <f>N23-N22</f>
        <v>0.10113425925925934</v>
      </c>
      <c r="P22" s="77">
        <f>O22/"01:00:00"</f>
        <v>2.427222222222224</v>
      </c>
      <c r="Q22" s="77" t="e">
        <f>#REF!/"01:00:00"</f>
        <v>#REF!</v>
      </c>
      <c r="R22" s="77" t="e">
        <f>#REF!/"01:00:00"</f>
        <v>#REF!</v>
      </c>
      <c r="S22" s="77" t="e">
        <f>#REF!/"01:00:00"</f>
        <v>#REF!</v>
      </c>
      <c r="T22" s="77" t="e">
        <f>#REF!/"01:00:00"</f>
        <v>#REF!</v>
      </c>
      <c r="U22" s="82">
        <f>I22+L22+O22</f>
        <v>0.2894675925925927</v>
      </c>
      <c r="V22" s="74">
        <f>60/W22</f>
        <v>8.636545381847258</v>
      </c>
      <c r="W22" s="77">
        <f>U22/"01:00:00"</f>
        <v>6.947222222222225</v>
      </c>
      <c r="X22" s="65" t="s">
        <v>283</v>
      </c>
    </row>
    <row r="23" spans="1:24" s="14" customFormat="1" ht="13.5">
      <c r="A23" s="153"/>
      <c r="B23" s="64"/>
      <c r="C23" s="92"/>
      <c r="D23" s="94"/>
      <c r="E23" s="92"/>
      <c r="F23" s="94"/>
      <c r="G23" s="95"/>
      <c r="H23" s="6">
        <v>0.31113425925925925</v>
      </c>
      <c r="I23" s="7">
        <f>20/J22</f>
        <v>9.093205354887598</v>
      </c>
      <c r="J23" s="78"/>
      <c r="K23" s="6">
        <v>0.43245370370370373</v>
      </c>
      <c r="L23" s="7">
        <f>20/M22</f>
        <v>8.61862580799617</v>
      </c>
      <c r="M23" s="78"/>
      <c r="N23" s="8">
        <v>0.560300925925926</v>
      </c>
      <c r="O23" s="7">
        <f>20/P22</f>
        <v>8.239871824216062</v>
      </c>
      <c r="P23" s="78"/>
      <c r="Q23" s="78"/>
      <c r="R23" s="78"/>
      <c r="S23" s="78"/>
      <c r="T23" s="78"/>
      <c r="U23" s="83"/>
      <c r="V23" s="75"/>
      <c r="W23" s="78"/>
      <c r="X23" s="66"/>
    </row>
    <row r="24" spans="1:24" s="14" customFormat="1" ht="13.5">
      <c r="A24" s="153"/>
      <c r="B24" s="64"/>
      <c r="C24" s="92"/>
      <c r="D24" s="94"/>
      <c r="E24" s="92" t="s">
        <v>70</v>
      </c>
      <c r="F24" s="94"/>
      <c r="G24" s="95" t="s">
        <v>274</v>
      </c>
      <c r="H24" s="9">
        <v>0.32081018518518517</v>
      </c>
      <c r="I24" s="80">
        <v>44</v>
      </c>
      <c r="J24" s="78"/>
      <c r="K24" s="9">
        <v>0.4383333333333333</v>
      </c>
      <c r="L24" s="80">
        <v>52</v>
      </c>
      <c r="M24" s="78"/>
      <c r="N24" s="10">
        <v>0.5778935185185184</v>
      </c>
      <c r="O24" s="80">
        <v>56</v>
      </c>
      <c r="P24" s="78"/>
      <c r="Q24" s="78"/>
      <c r="R24" s="78"/>
      <c r="S24" s="78"/>
      <c r="T24" s="78"/>
      <c r="U24" s="83"/>
      <c r="V24" s="75"/>
      <c r="W24" s="78"/>
      <c r="X24" s="66"/>
    </row>
    <row r="25" spans="1:24" s="14" customFormat="1" ht="14.25" thickBot="1">
      <c r="A25" s="153"/>
      <c r="B25" s="62"/>
      <c r="C25" s="97" t="s">
        <v>71</v>
      </c>
      <c r="D25" s="98"/>
      <c r="E25" s="50" t="s">
        <v>72</v>
      </c>
      <c r="F25" s="51">
        <v>2006</v>
      </c>
      <c r="G25" s="96"/>
      <c r="H25" s="2">
        <f>H24-H23</f>
        <v>0.009675925925925921</v>
      </c>
      <c r="I25" s="81"/>
      <c r="J25" s="79"/>
      <c r="K25" s="2">
        <f>K24-K23</f>
        <v>0.005879629629629568</v>
      </c>
      <c r="L25" s="81"/>
      <c r="M25" s="79"/>
      <c r="N25" s="2">
        <f>N24-N23</f>
        <v>0.017592592592592493</v>
      </c>
      <c r="O25" s="81"/>
      <c r="P25" s="79"/>
      <c r="Q25" s="79"/>
      <c r="R25" s="79"/>
      <c r="S25" s="79"/>
      <c r="T25" s="79"/>
      <c r="U25" s="84"/>
      <c r="V25" s="76"/>
      <c r="W25" s="79"/>
      <c r="X25" s="67"/>
    </row>
    <row r="26" spans="1:24" s="14" customFormat="1" ht="13.5">
      <c r="A26" s="153"/>
      <c r="B26" s="87">
        <v>56</v>
      </c>
      <c r="C26" s="159" t="s">
        <v>206</v>
      </c>
      <c r="D26" s="160"/>
      <c r="E26" s="157">
        <v>55089</v>
      </c>
      <c r="F26" s="158"/>
      <c r="G26" s="104" t="s">
        <v>207</v>
      </c>
      <c r="H26" s="11">
        <v>0.22916666666666666</v>
      </c>
      <c r="I26" s="12">
        <f>H28-H26</f>
        <v>0.11747685185185189</v>
      </c>
      <c r="J26" s="77">
        <f>I26/"01:00:00"</f>
        <v>2.8194444444444455</v>
      </c>
      <c r="K26" s="3">
        <f>H28+TIME(0,30,0)</f>
        <v>0.36747685185185186</v>
      </c>
      <c r="L26" s="4">
        <f>K28-K26</f>
        <v>0.09000000000000002</v>
      </c>
      <c r="M26" s="77">
        <f>L26/"01:00:00"</f>
        <v>2.1600000000000006</v>
      </c>
      <c r="N26" s="5">
        <f>K28+TIME(0,30,0)</f>
        <v>0.4783101851851852</v>
      </c>
      <c r="O26" s="4">
        <f>N27-N26</f>
        <v>0.08638888888888885</v>
      </c>
      <c r="P26" s="77">
        <f>O26/"01:00:00"</f>
        <v>2.0733333333333324</v>
      </c>
      <c r="Q26" s="77" t="e">
        <f>#REF!/"01:00:00"</f>
        <v>#REF!</v>
      </c>
      <c r="R26" s="77" t="e">
        <f>#REF!/"01:00:00"</f>
        <v>#REF!</v>
      </c>
      <c r="S26" s="77" t="e">
        <f>#REF!/"01:00:00"</f>
        <v>#REF!</v>
      </c>
      <c r="T26" s="77" t="e">
        <f>#REF!/"01:00:00"</f>
        <v>#REF!</v>
      </c>
      <c r="U26" s="82">
        <f>I26+L26+O26</f>
        <v>0.2938657407407408</v>
      </c>
      <c r="V26" s="74">
        <f>60/W26</f>
        <v>8.507286333202046</v>
      </c>
      <c r="W26" s="77">
        <f>U26/"01:00:00"</f>
        <v>7.052777777777779</v>
      </c>
      <c r="X26" s="65" t="s">
        <v>283</v>
      </c>
    </row>
    <row r="27" spans="1:24" s="14" customFormat="1" ht="13.5">
      <c r="A27" s="153"/>
      <c r="B27" s="64"/>
      <c r="C27" s="92"/>
      <c r="D27" s="94"/>
      <c r="E27" s="92" t="s">
        <v>208</v>
      </c>
      <c r="F27" s="94"/>
      <c r="G27" s="95"/>
      <c r="H27" s="6">
        <v>0.3382407407407408</v>
      </c>
      <c r="I27" s="7">
        <f>20/J26</f>
        <v>7.093596059113298</v>
      </c>
      <c r="J27" s="78"/>
      <c r="K27" s="6">
        <v>0.45025462962962964</v>
      </c>
      <c r="L27" s="7">
        <f>20/M26</f>
        <v>9.259259259259256</v>
      </c>
      <c r="M27" s="78"/>
      <c r="N27" s="8">
        <v>0.564699074074074</v>
      </c>
      <c r="O27" s="7">
        <f>20/P26</f>
        <v>9.646302250803863</v>
      </c>
      <c r="P27" s="78"/>
      <c r="Q27" s="78"/>
      <c r="R27" s="78"/>
      <c r="S27" s="78"/>
      <c r="T27" s="78"/>
      <c r="U27" s="83"/>
      <c r="V27" s="75"/>
      <c r="W27" s="78"/>
      <c r="X27" s="66"/>
    </row>
    <row r="28" spans="1:24" s="14" customFormat="1" ht="13.5">
      <c r="A28" s="153"/>
      <c r="B28" s="64"/>
      <c r="C28" s="92"/>
      <c r="D28" s="94"/>
      <c r="E28" s="92" t="s">
        <v>209</v>
      </c>
      <c r="F28" s="94"/>
      <c r="G28" s="95" t="s">
        <v>210</v>
      </c>
      <c r="H28" s="9">
        <v>0.34664351851851855</v>
      </c>
      <c r="I28" s="80">
        <v>56</v>
      </c>
      <c r="J28" s="78"/>
      <c r="K28" s="9">
        <v>0.4574768518518519</v>
      </c>
      <c r="L28" s="80">
        <v>60</v>
      </c>
      <c r="M28" s="78"/>
      <c r="N28" s="10">
        <v>0.5736805555555555</v>
      </c>
      <c r="O28" s="80">
        <v>52</v>
      </c>
      <c r="P28" s="78"/>
      <c r="Q28" s="78"/>
      <c r="R28" s="78"/>
      <c r="S28" s="78"/>
      <c r="T28" s="78"/>
      <c r="U28" s="83"/>
      <c r="V28" s="75"/>
      <c r="W28" s="78"/>
      <c r="X28" s="66"/>
    </row>
    <row r="29" spans="1:24" s="14" customFormat="1" ht="14.25" thickBot="1">
      <c r="A29" s="153"/>
      <c r="B29" s="62"/>
      <c r="C29" s="97" t="s">
        <v>211</v>
      </c>
      <c r="D29" s="98"/>
      <c r="E29" s="50" t="s">
        <v>58</v>
      </c>
      <c r="F29" s="51">
        <v>2004</v>
      </c>
      <c r="G29" s="96"/>
      <c r="H29" s="2">
        <f>H28-H27</f>
        <v>0.008402777777777759</v>
      </c>
      <c r="I29" s="81"/>
      <c r="J29" s="79"/>
      <c r="K29" s="2">
        <f>K28-K27</f>
        <v>0.007222222222222241</v>
      </c>
      <c r="L29" s="81"/>
      <c r="M29" s="79"/>
      <c r="N29" s="2">
        <f>N28-N27</f>
        <v>0.00898148148148148</v>
      </c>
      <c r="O29" s="81"/>
      <c r="P29" s="79"/>
      <c r="Q29" s="79"/>
      <c r="R29" s="79"/>
      <c r="S29" s="79"/>
      <c r="T29" s="79"/>
      <c r="U29" s="84"/>
      <c r="V29" s="76"/>
      <c r="W29" s="79"/>
      <c r="X29" s="67"/>
    </row>
    <row r="30" spans="1:24" s="14" customFormat="1" ht="13.5">
      <c r="A30" s="153"/>
      <c r="B30" s="87">
        <v>51</v>
      </c>
      <c r="C30" s="159" t="s">
        <v>115</v>
      </c>
      <c r="D30" s="160"/>
      <c r="E30" s="159" t="s">
        <v>116</v>
      </c>
      <c r="F30" s="160"/>
      <c r="G30" s="104" t="s">
        <v>52</v>
      </c>
      <c r="H30" s="11">
        <v>0.22916666666666666</v>
      </c>
      <c r="I30" s="12">
        <f>H32-H30</f>
        <v>0.0830902777777778</v>
      </c>
      <c r="J30" s="77">
        <f>I30/"01:00:00"</f>
        <v>1.9941666666666673</v>
      </c>
      <c r="K30" s="3">
        <f>H32+TIME(0,30,0)</f>
        <v>0.3330902777777778</v>
      </c>
      <c r="L30" s="4">
        <f>K32-K30</f>
        <v>0.09641203703703699</v>
      </c>
      <c r="M30" s="77">
        <f>L30/"01:00:00"</f>
        <v>2.3138888888888878</v>
      </c>
      <c r="N30" s="5">
        <f>K32+TIME(0,30,0)</f>
        <v>0.4503356481481481</v>
      </c>
      <c r="O30" s="4">
        <f>N31-N30</f>
        <v>0.11875000000000013</v>
      </c>
      <c r="P30" s="77">
        <f>O30/"01:00:00"</f>
        <v>2.850000000000003</v>
      </c>
      <c r="Q30" s="77" t="e">
        <f>#REF!/"01:00:00"</f>
        <v>#REF!</v>
      </c>
      <c r="R30" s="77" t="e">
        <f>#REF!/"01:00:00"</f>
        <v>#REF!</v>
      </c>
      <c r="S30" s="77" t="e">
        <f>#REF!/"01:00:00"</f>
        <v>#REF!</v>
      </c>
      <c r="T30" s="77" t="e">
        <f>#REF!/"01:00:00"</f>
        <v>#REF!</v>
      </c>
      <c r="U30" s="82">
        <f>I30+L30+O30</f>
        <v>0.29825231481481496</v>
      </c>
      <c r="V30" s="74">
        <f>60/W30</f>
        <v>8.382164616399546</v>
      </c>
      <c r="W30" s="77">
        <f>U30/"01:00:00"</f>
        <v>7.158055555555559</v>
      </c>
      <c r="X30" s="59" t="s">
        <v>79</v>
      </c>
    </row>
    <row r="31" spans="1:24" s="14" customFormat="1" ht="13.5">
      <c r="A31" s="153"/>
      <c r="B31" s="64"/>
      <c r="C31" s="92"/>
      <c r="D31" s="94"/>
      <c r="E31" s="92"/>
      <c r="F31" s="94"/>
      <c r="G31" s="95"/>
      <c r="H31" s="6">
        <v>0.3032986111111111</v>
      </c>
      <c r="I31" s="7">
        <f>20/J30</f>
        <v>10.029251984956119</v>
      </c>
      <c r="J31" s="78"/>
      <c r="K31" s="6">
        <v>0.4214814814814815</v>
      </c>
      <c r="L31" s="7">
        <f>20/M30</f>
        <v>8.643457382953185</v>
      </c>
      <c r="M31" s="78"/>
      <c r="N31" s="8">
        <v>0.5690856481481482</v>
      </c>
      <c r="O31" s="7">
        <f>20/P30</f>
        <v>7.017543859649115</v>
      </c>
      <c r="P31" s="78"/>
      <c r="Q31" s="78"/>
      <c r="R31" s="78"/>
      <c r="S31" s="78"/>
      <c r="T31" s="78"/>
      <c r="U31" s="83"/>
      <c r="V31" s="75"/>
      <c r="W31" s="78"/>
      <c r="X31" s="166" t="s">
        <v>283</v>
      </c>
    </row>
    <row r="32" spans="1:24" s="14" customFormat="1" ht="13.5">
      <c r="A32" s="153"/>
      <c r="B32" s="64"/>
      <c r="C32" s="92"/>
      <c r="D32" s="94"/>
      <c r="E32" s="92" t="s">
        <v>117</v>
      </c>
      <c r="F32" s="94"/>
      <c r="G32" s="95" t="s">
        <v>51</v>
      </c>
      <c r="H32" s="9">
        <v>0.31225694444444446</v>
      </c>
      <c r="I32" s="80">
        <v>56</v>
      </c>
      <c r="J32" s="78"/>
      <c r="K32" s="9">
        <v>0.42950231481481477</v>
      </c>
      <c r="L32" s="80">
        <v>56</v>
      </c>
      <c r="M32" s="78"/>
      <c r="N32" s="10">
        <v>0.5834027777777778</v>
      </c>
      <c r="O32" s="80">
        <v>56</v>
      </c>
      <c r="P32" s="78"/>
      <c r="Q32" s="78"/>
      <c r="R32" s="78"/>
      <c r="S32" s="78"/>
      <c r="T32" s="78"/>
      <c r="U32" s="83"/>
      <c r="V32" s="75"/>
      <c r="W32" s="78"/>
      <c r="X32" s="166"/>
    </row>
    <row r="33" spans="1:24" s="14" customFormat="1" ht="14.25" thickBot="1">
      <c r="A33" s="153"/>
      <c r="B33" s="62"/>
      <c r="C33" s="97" t="s">
        <v>118</v>
      </c>
      <c r="D33" s="98"/>
      <c r="E33" s="45" t="s">
        <v>119</v>
      </c>
      <c r="F33" s="46">
        <v>2007</v>
      </c>
      <c r="G33" s="96"/>
      <c r="H33" s="2">
        <f>H32-H31</f>
        <v>0.008958333333333346</v>
      </c>
      <c r="I33" s="81"/>
      <c r="J33" s="79"/>
      <c r="K33" s="2">
        <f>K32-K31</f>
        <v>0.008020833333333255</v>
      </c>
      <c r="L33" s="81"/>
      <c r="M33" s="79"/>
      <c r="N33" s="2">
        <f>N32-N31</f>
        <v>0.01431712962962961</v>
      </c>
      <c r="O33" s="81"/>
      <c r="P33" s="79"/>
      <c r="Q33" s="79"/>
      <c r="R33" s="79"/>
      <c r="S33" s="79"/>
      <c r="T33" s="79"/>
      <c r="U33" s="84"/>
      <c r="V33" s="76"/>
      <c r="W33" s="79"/>
      <c r="X33" s="167"/>
    </row>
    <row r="34" spans="1:24" s="14" customFormat="1" ht="13.5">
      <c r="A34" s="153"/>
      <c r="B34" s="87">
        <v>53</v>
      </c>
      <c r="C34" s="159" t="s">
        <v>80</v>
      </c>
      <c r="D34" s="160"/>
      <c r="E34" s="63">
        <v>53148</v>
      </c>
      <c r="F34" s="89"/>
      <c r="G34" s="104" t="s">
        <v>81</v>
      </c>
      <c r="H34" s="11">
        <v>0.22916666666666666</v>
      </c>
      <c r="I34" s="12">
        <f>H36-H34</f>
        <v>0.08056712962962967</v>
      </c>
      <c r="J34" s="77">
        <f>I34/"01:00:00"</f>
        <v>1.933611111111112</v>
      </c>
      <c r="K34" s="3">
        <f>H36+TIME(0,30,0)</f>
        <v>0.33056712962962964</v>
      </c>
      <c r="L34" s="4">
        <f>K36-K34</f>
        <v>0.0983101851851852</v>
      </c>
      <c r="M34" s="77">
        <f>L34/"01:00:00"</f>
        <v>2.3594444444444447</v>
      </c>
      <c r="N34" s="5">
        <f>K36+TIME(0,30,0)</f>
        <v>0.44971064814814815</v>
      </c>
      <c r="O34" s="4">
        <f>N35-N34</f>
        <v>0.11944444444444441</v>
      </c>
      <c r="P34" s="77">
        <f>O34/"01:00:00"</f>
        <v>2.866666666666666</v>
      </c>
      <c r="Q34" s="77" t="e">
        <f>#REF!/"01:00:00"</f>
        <v>#REF!</v>
      </c>
      <c r="R34" s="77" t="e">
        <f>#REF!/"01:00:00"</f>
        <v>#REF!</v>
      </c>
      <c r="S34" s="77" t="e">
        <f>#REF!/"01:00:00"</f>
        <v>#REF!</v>
      </c>
      <c r="T34" s="77" t="e">
        <f>#REF!/"01:00:00"</f>
        <v>#REF!</v>
      </c>
      <c r="U34" s="82">
        <f>I34+L34+O34</f>
        <v>0.2983217592592593</v>
      </c>
      <c r="V34" s="74">
        <f>60/W34</f>
        <v>8.380213385063044</v>
      </c>
      <c r="W34" s="77">
        <f>U34/"01:00:00"</f>
        <v>7.159722222222223</v>
      </c>
      <c r="X34" s="65" t="s">
        <v>283</v>
      </c>
    </row>
    <row r="35" spans="1:24" s="14" customFormat="1" ht="13.5">
      <c r="A35" s="153"/>
      <c r="B35" s="64"/>
      <c r="C35" s="92"/>
      <c r="D35" s="94"/>
      <c r="E35" s="92" t="s">
        <v>44</v>
      </c>
      <c r="F35" s="94"/>
      <c r="G35" s="95"/>
      <c r="H35" s="6">
        <v>0.30333333333333334</v>
      </c>
      <c r="I35" s="7">
        <f>20/J34</f>
        <v>10.343341473926156</v>
      </c>
      <c r="J35" s="78"/>
      <c r="K35" s="6">
        <v>0.4216087962962963</v>
      </c>
      <c r="L35" s="7">
        <f>20/M34</f>
        <v>8.476571697668941</v>
      </c>
      <c r="M35" s="78"/>
      <c r="N35" s="8">
        <v>0.5691550925925926</v>
      </c>
      <c r="O35" s="7">
        <f>20/P34</f>
        <v>6.976744186046513</v>
      </c>
      <c r="P35" s="78"/>
      <c r="Q35" s="78"/>
      <c r="R35" s="78"/>
      <c r="S35" s="78"/>
      <c r="T35" s="78"/>
      <c r="U35" s="83"/>
      <c r="V35" s="75"/>
      <c r="W35" s="78"/>
      <c r="X35" s="66"/>
    </row>
    <row r="36" spans="1:24" s="14" customFormat="1" ht="13.5">
      <c r="A36" s="153"/>
      <c r="B36" s="64"/>
      <c r="C36" s="92"/>
      <c r="D36" s="94"/>
      <c r="E36" s="92" t="s">
        <v>43</v>
      </c>
      <c r="F36" s="94"/>
      <c r="G36" s="95" t="s">
        <v>55</v>
      </c>
      <c r="H36" s="9">
        <v>0.3097337962962963</v>
      </c>
      <c r="I36" s="80">
        <v>56</v>
      </c>
      <c r="J36" s="78"/>
      <c r="K36" s="9">
        <v>0.42887731481481484</v>
      </c>
      <c r="L36" s="80">
        <v>48</v>
      </c>
      <c r="M36" s="78"/>
      <c r="N36" s="10">
        <v>0.5836805555555555</v>
      </c>
      <c r="O36" s="80">
        <v>52</v>
      </c>
      <c r="P36" s="78"/>
      <c r="Q36" s="78"/>
      <c r="R36" s="78"/>
      <c r="S36" s="78"/>
      <c r="T36" s="78"/>
      <c r="U36" s="83"/>
      <c r="V36" s="75"/>
      <c r="W36" s="78"/>
      <c r="X36" s="66"/>
    </row>
    <row r="37" spans="1:24" s="14" customFormat="1" ht="14.25" thickBot="1">
      <c r="A37" s="153"/>
      <c r="B37" s="62"/>
      <c r="C37" s="97" t="s">
        <v>205</v>
      </c>
      <c r="D37" s="98"/>
      <c r="E37" s="45" t="s">
        <v>66</v>
      </c>
      <c r="F37" s="46">
        <v>2002</v>
      </c>
      <c r="G37" s="96"/>
      <c r="H37" s="2">
        <f>H36-H35</f>
        <v>0.006400462962962983</v>
      </c>
      <c r="I37" s="81"/>
      <c r="J37" s="79"/>
      <c r="K37" s="2">
        <f>K36-K35</f>
        <v>0.007268518518518563</v>
      </c>
      <c r="L37" s="81"/>
      <c r="M37" s="79"/>
      <c r="N37" s="2">
        <f>N36-N35</f>
        <v>0.014525462962962976</v>
      </c>
      <c r="O37" s="81"/>
      <c r="P37" s="79"/>
      <c r="Q37" s="79"/>
      <c r="R37" s="79"/>
      <c r="S37" s="79"/>
      <c r="T37" s="79"/>
      <c r="U37" s="84"/>
      <c r="V37" s="76"/>
      <c r="W37" s="79"/>
      <c r="X37" s="67"/>
    </row>
    <row r="38" spans="1:24" s="14" customFormat="1" ht="13.5">
      <c r="A38" s="153"/>
      <c r="B38" s="87">
        <v>52</v>
      </c>
      <c r="C38" s="159" t="s">
        <v>120</v>
      </c>
      <c r="D38" s="160"/>
      <c r="E38" s="157">
        <v>55148</v>
      </c>
      <c r="F38" s="158"/>
      <c r="G38" s="104" t="s">
        <v>121</v>
      </c>
      <c r="H38" s="11">
        <v>0.22916666666666666</v>
      </c>
      <c r="I38" s="12">
        <f>H40-H38</f>
        <v>0.11224537037037038</v>
      </c>
      <c r="J38" s="77">
        <f>I38/"01:00:00"</f>
        <v>2.6938888888888894</v>
      </c>
      <c r="K38" s="3">
        <f>H40+TIME(0,30,0)</f>
        <v>0.36224537037037036</v>
      </c>
      <c r="L38" s="4">
        <f>K40-K38</f>
        <v>0.11140046296296297</v>
      </c>
      <c r="M38" s="77">
        <f>L38/"01:00:00"</f>
        <v>2.673611111111111</v>
      </c>
      <c r="N38" s="5">
        <f>K40+TIME(0,30,0)</f>
        <v>0.49447916666666664</v>
      </c>
      <c r="O38" s="4">
        <f>N39-N38</f>
        <v>0.08950231481481491</v>
      </c>
      <c r="P38" s="77">
        <f>O38/"01:00:00"</f>
        <v>2.148055555555558</v>
      </c>
      <c r="Q38" s="77" t="e">
        <f>#REF!/"01:00:00"</f>
        <v>#REF!</v>
      </c>
      <c r="R38" s="77" t="e">
        <f>#REF!/"01:00:00"</f>
        <v>#REF!</v>
      </c>
      <c r="S38" s="77" t="e">
        <f>#REF!/"01:00:00"</f>
        <v>#REF!</v>
      </c>
      <c r="T38" s="77" t="e">
        <f>#REF!/"01:00:00"</f>
        <v>#REF!</v>
      </c>
      <c r="U38" s="82">
        <f>I38+L38+O38</f>
        <v>0.3131481481481483</v>
      </c>
      <c r="V38" s="74">
        <f>60/W38</f>
        <v>7.983441750443521</v>
      </c>
      <c r="W38" s="77">
        <f>U38/"01:00:00"</f>
        <v>7.515555555555559</v>
      </c>
      <c r="X38" s="59" t="s">
        <v>79</v>
      </c>
    </row>
    <row r="39" spans="1:24" s="14" customFormat="1" ht="13.5">
      <c r="A39" s="153"/>
      <c r="B39" s="64"/>
      <c r="C39" s="92"/>
      <c r="D39" s="94"/>
      <c r="E39" s="92" t="s">
        <v>202</v>
      </c>
      <c r="F39" s="94"/>
      <c r="G39" s="95"/>
      <c r="H39" s="6">
        <v>0.33609953703703704</v>
      </c>
      <c r="I39" s="7">
        <f>20/J38</f>
        <v>7.424211177562382</v>
      </c>
      <c r="J39" s="78"/>
      <c r="K39" s="6">
        <v>0.4666898148148148</v>
      </c>
      <c r="L39" s="7">
        <f>20/M38</f>
        <v>7.48051948051948</v>
      </c>
      <c r="M39" s="78"/>
      <c r="N39" s="8">
        <v>0.5839814814814815</v>
      </c>
      <c r="O39" s="7">
        <f>20/P38</f>
        <v>9.310746152851406</v>
      </c>
      <c r="P39" s="78"/>
      <c r="Q39" s="78"/>
      <c r="R39" s="78"/>
      <c r="S39" s="78"/>
      <c r="T39" s="78"/>
      <c r="U39" s="83"/>
      <c r="V39" s="75"/>
      <c r="W39" s="78"/>
      <c r="X39" s="166" t="s">
        <v>283</v>
      </c>
    </row>
    <row r="40" spans="1:24" s="14" customFormat="1" ht="13.5">
      <c r="A40" s="153"/>
      <c r="B40" s="64"/>
      <c r="C40" s="92"/>
      <c r="D40" s="94"/>
      <c r="E40" s="92" t="s">
        <v>203</v>
      </c>
      <c r="F40" s="94"/>
      <c r="G40" s="95" t="s">
        <v>122</v>
      </c>
      <c r="H40" s="9">
        <v>0.34141203703703704</v>
      </c>
      <c r="I40" s="80">
        <v>60</v>
      </c>
      <c r="J40" s="78"/>
      <c r="K40" s="9">
        <v>0.4736458333333333</v>
      </c>
      <c r="L40" s="80">
        <v>52</v>
      </c>
      <c r="M40" s="78"/>
      <c r="N40" s="10">
        <v>0.5931712962962963</v>
      </c>
      <c r="O40" s="80">
        <v>52</v>
      </c>
      <c r="P40" s="78"/>
      <c r="Q40" s="78"/>
      <c r="R40" s="78"/>
      <c r="S40" s="78"/>
      <c r="T40" s="78"/>
      <c r="U40" s="83"/>
      <c r="V40" s="75"/>
      <c r="W40" s="78"/>
      <c r="X40" s="166"/>
    </row>
    <row r="41" spans="1:24" s="14" customFormat="1" ht="14.25" thickBot="1">
      <c r="A41" s="154"/>
      <c r="B41" s="62"/>
      <c r="C41" s="97" t="s">
        <v>123</v>
      </c>
      <c r="D41" s="98"/>
      <c r="E41" s="45" t="s">
        <v>204</v>
      </c>
      <c r="F41" s="46">
        <v>2007</v>
      </c>
      <c r="G41" s="96"/>
      <c r="H41" s="2">
        <f>H40-H39</f>
        <v>0.005312499999999998</v>
      </c>
      <c r="I41" s="81"/>
      <c r="J41" s="79"/>
      <c r="K41" s="2">
        <f>K40-K39</f>
        <v>0.006956018518518514</v>
      </c>
      <c r="L41" s="81"/>
      <c r="M41" s="79"/>
      <c r="N41" s="2">
        <f>N40-N39</f>
        <v>0.009189814814814734</v>
      </c>
      <c r="O41" s="81"/>
      <c r="P41" s="79"/>
      <c r="Q41" s="79"/>
      <c r="R41" s="79"/>
      <c r="S41" s="79"/>
      <c r="T41" s="79"/>
      <c r="U41" s="84"/>
      <c r="V41" s="76"/>
      <c r="W41" s="79"/>
      <c r="X41" s="167"/>
    </row>
    <row r="42" spans="1:24" ht="13.5">
      <c r="A42" s="105" t="s">
        <v>114</v>
      </c>
      <c r="B42" s="106"/>
      <c r="C42" s="106"/>
      <c r="D42" s="106"/>
      <c r="E42" s="106"/>
      <c r="F42" s="106"/>
      <c r="G42" s="107"/>
      <c r="H42" s="11">
        <v>0.22916666666666666</v>
      </c>
      <c r="I42" s="12">
        <f>H44-H42</f>
        <v>0.11111111111111108</v>
      </c>
      <c r="J42" s="77">
        <f>I42/"01:00:00"</f>
        <v>2.666666666666666</v>
      </c>
      <c r="K42" s="3">
        <f>H44+TIME(0,30,0)</f>
        <v>0.36111111111111105</v>
      </c>
      <c r="L42" s="4">
        <f>K44-K42</f>
        <v>0.11111111111111122</v>
      </c>
      <c r="M42" s="77">
        <f>L42/"01:00:00"</f>
        <v>2.666666666666669</v>
      </c>
      <c r="N42" s="5">
        <f>K44+TIME(0,30,0)</f>
        <v>0.4930555555555556</v>
      </c>
      <c r="O42" s="4">
        <f>N43-N42</f>
        <v>0.11111111111111105</v>
      </c>
      <c r="P42" s="77">
        <f>O42/"01:00:00"</f>
        <v>2.666666666666665</v>
      </c>
      <c r="Q42" s="77" t="e">
        <f>#REF!/"01:00:00"</f>
        <v>#REF!</v>
      </c>
      <c r="R42" s="77" t="e">
        <f>#REF!/"01:00:00"</f>
        <v>#REF!</v>
      </c>
      <c r="S42" s="77" t="e">
        <f>#REF!/"01:00:00"</f>
        <v>#REF!</v>
      </c>
      <c r="T42" s="77" t="e">
        <f>#REF!/"01:00:00"</f>
        <v>#REF!</v>
      </c>
      <c r="U42" s="82">
        <f>I42+L42+O42</f>
        <v>0.33333333333333337</v>
      </c>
      <c r="V42" s="74">
        <f>60/W42</f>
        <v>7.499999999999998</v>
      </c>
      <c r="W42" s="77">
        <f>U42/"01:00:00"</f>
        <v>8.000000000000002</v>
      </c>
      <c r="X42" s="65" t="s">
        <v>220</v>
      </c>
    </row>
    <row r="43" spans="1:24" ht="13.5">
      <c r="A43" s="108"/>
      <c r="B43" s="109"/>
      <c r="C43" s="109"/>
      <c r="D43" s="109"/>
      <c r="E43" s="109"/>
      <c r="F43" s="109"/>
      <c r="G43" s="110"/>
      <c r="H43" s="6">
        <v>0.3333333333333333</v>
      </c>
      <c r="I43" s="7">
        <f>20/J42</f>
        <v>7.500000000000002</v>
      </c>
      <c r="J43" s="78"/>
      <c r="K43" s="6">
        <v>0.46527777777777773</v>
      </c>
      <c r="L43" s="7">
        <f>20/M42</f>
        <v>7.499999999999993</v>
      </c>
      <c r="M43" s="78"/>
      <c r="N43" s="58">
        <v>0.6041666666666666</v>
      </c>
      <c r="O43" s="7">
        <f>20/P42</f>
        <v>7.500000000000004</v>
      </c>
      <c r="P43" s="78"/>
      <c r="Q43" s="78"/>
      <c r="R43" s="78"/>
      <c r="S43" s="78"/>
      <c r="T43" s="78"/>
      <c r="U43" s="83"/>
      <c r="V43" s="75"/>
      <c r="W43" s="78"/>
      <c r="X43" s="66"/>
    </row>
    <row r="44" spans="1:24" ht="13.5">
      <c r="A44" s="108"/>
      <c r="B44" s="109"/>
      <c r="C44" s="109"/>
      <c r="D44" s="109"/>
      <c r="E44" s="109"/>
      <c r="F44" s="109"/>
      <c r="G44" s="110"/>
      <c r="H44" s="9">
        <v>0.34027777777777773</v>
      </c>
      <c r="I44" s="80"/>
      <c r="J44" s="78"/>
      <c r="K44" s="9">
        <v>0.47222222222222227</v>
      </c>
      <c r="L44" s="80"/>
      <c r="M44" s="78"/>
      <c r="N44" s="10">
        <v>0.625</v>
      </c>
      <c r="O44" s="80"/>
      <c r="P44" s="78"/>
      <c r="Q44" s="78"/>
      <c r="R44" s="78"/>
      <c r="S44" s="78"/>
      <c r="T44" s="78"/>
      <c r="U44" s="83"/>
      <c r="V44" s="75"/>
      <c r="W44" s="78"/>
      <c r="X44" s="66"/>
    </row>
    <row r="45" spans="1:24" ht="14.25" thickBot="1">
      <c r="A45" s="111"/>
      <c r="B45" s="112"/>
      <c r="C45" s="112"/>
      <c r="D45" s="112"/>
      <c r="E45" s="112"/>
      <c r="F45" s="112"/>
      <c r="G45" s="113"/>
      <c r="H45" s="2">
        <f>H44-H43</f>
        <v>0.00694444444444442</v>
      </c>
      <c r="I45" s="81"/>
      <c r="J45" s="79"/>
      <c r="K45" s="2">
        <f>K44-K43</f>
        <v>0.006944444444444531</v>
      </c>
      <c r="L45" s="81"/>
      <c r="M45" s="79"/>
      <c r="N45" s="2">
        <f>N44-N43</f>
        <v>0.02083333333333337</v>
      </c>
      <c r="O45" s="81"/>
      <c r="P45" s="79"/>
      <c r="Q45" s="79"/>
      <c r="R45" s="79"/>
      <c r="S45" s="79"/>
      <c r="T45" s="79"/>
      <c r="U45" s="84"/>
      <c r="V45" s="76"/>
      <c r="W45" s="79"/>
      <c r="X45" s="67"/>
    </row>
    <row r="46" spans="1:24" ht="13.5">
      <c r="A46" s="105" t="s">
        <v>262</v>
      </c>
      <c r="B46" s="106"/>
      <c r="C46" s="106"/>
      <c r="D46" s="106"/>
      <c r="E46" s="106"/>
      <c r="F46" s="106"/>
      <c r="G46" s="107"/>
      <c r="H46" s="11">
        <v>0.22916666666666666</v>
      </c>
      <c r="I46" s="12">
        <f>H48-H46</f>
        <v>0.07638888888888887</v>
      </c>
      <c r="J46" s="77">
        <f>I46/"01:00:00"</f>
        <v>1.8333333333333328</v>
      </c>
      <c r="K46" s="3">
        <f>H48+TIME(0,30,0)</f>
        <v>0.32638888888888884</v>
      </c>
      <c r="L46" s="4">
        <f>K48-K46</f>
        <v>0.0763888888888889</v>
      </c>
      <c r="M46" s="77">
        <f>L46/"01:00:00"</f>
        <v>1.8333333333333335</v>
      </c>
      <c r="N46" s="5">
        <f>K48+TIME(0,30,0)</f>
        <v>0.42361111111111105</v>
      </c>
      <c r="O46" s="4">
        <f>N47-N46</f>
        <v>0.07638888888888895</v>
      </c>
      <c r="P46" s="77">
        <f>O46/"01:00:00"</f>
        <v>1.8333333333333348</v>
      </c>
      <c r="Q46" s="77" t="e">
        <f>#REF!/"01:00:00"</f>
        <v>#REF!</v>
      </c>
      <c r="R46" s="77" t="e">
        <f>#REF!/"01:00:00"</f>
        <v>#REF!</v>
      </c>
      <c r="S46" s="77" t="e">
        <f>#REF!/"01:00:00"</f>
        <v>#REF!</v>
      </c>
      <c r="T46" s="77" t="e">
        <f>#REF!/"01:00:00"</f>
        <v>#REF!</v>
      </c>
      <c r="U46" s="82">
        <f>I46+L46+O46</f>
        <v>0.2291666666666667</v>
      </c>
      <c r="V46" s="74">
        <f>60/W46</f>
        <v>10.909090909090905</v>
      </c>
      <c r="W46" s="77">
        <f>U46/"01:00:00"</f>
        <v>5.500000000000002</v>
      </c>
      <c r="X46" s="65"/>
    </row>
    <row r="47" spans="1:24" ht="13.5">
      <c r="A47" s="108"/>
      <c r="B47" s="109"/>
      <c r="C47" s="109"/>
      <c r="D47" s="109"/>
      <c r="E47" s="109"/>
      <c r="F47" s="109"/>
      <c r="G47" s="110"/>
      <c r="H47" s="6">
        <v>0.2986111111111111</v>
      </c>
      <c r="I47" s="7">
        <f>20/J46</f>
        <v>10.909090909090912</v>
      </c>
      <c r="J47" s="78"/>
      <c r="K47" s="6">
        <v>0.3958333333333333</v>
      </c>
      <c r="L47" s="7">
        <f>20/M46</f>
        <v>10.909090909090908</v>
      </c>
      <c r="M47" s="78"/>
      <c r="N47" s="8">
        <v>0.5</v>
      </c>
      <c r="O47" s="7">
        <f>20/P46</f>
        <v>10.9090909090909</v>
      </c>
      <c r="P47" s="78"/>
      <c r="Q47" s="78"/>
      <c r="R47" s="78"/>
      <c r="S47" s="78"/>
      <c r="T47" s="78"/>
      <c r="U47" s="83"/>
      <c r="V47" s="75"/>
      <c r="W47" s="78"/>
      <c r="X47" s="66"/>
    </row>
    <row r="48" spans="1:24" ht="13.5">
      <c r="A48" s="108"/>
      <c r="B48" s="109"/>
      <c r="C48" s="109"/>
      <c r="D48" s="109"/>
      <c r="E48" s="109"/>
      <c r="F48" s="109"/>
      <c r="G48" s="110"/>
      <c r="H48" s="9">
        <v>0.3055555555555555</v>
      </c>
      <c r="I48" s="80"/>
      <c r="J48" s="78"/>
      <c r="K48" s="9">
        <v>0.40277777777777773</v>
      </c>
      <c r="L48" s="80"/>
      <c r="M48" s="78"/>
      <c r="N48" s="10">
        <v>0.5208333333333334</v>
      </c>
      <c r="O48" s="80"/>
      <c r="P48" s="78"/>
      <c r="Q48" s="78"/>
      <c r="R48" s="78"/>
      <c r="S48" s="78"/>
      <c r="T48" s="78"/>
      <c r="U48" s="83"/>
      <c r="V48" s="75"/>
      <c r="W48" s="78"/>
      <c r="X48" s="66"/>
    </row>
    <row r="49" spans="1:24" ht="14.25" thickBot="1">
      <c r="A49" s="111"/>
      <c r="B49" s="112"/>
      <c r="C49" s="112"/>
      <c r="D49" s="112"/>
      <c r="E49" s="112"/>
      <c r="F49" s="112"/>
      <c r="G49" s="113"/>
      <c r="H49" s="2">
        <f>H48-H47</f>
        <v>0.00694444444444442</v>
      </c>
      <c r="I49" s="81"/>
      <c r="J49" s="79"/>
      <c r="K49" s="2">
        <f>K48-K47</f>
        <v>0.00694444444444442</v>
      </c>
      <c r="L49" s="81"/>
      <c r="M49" s="79"/>
      <c r="N49" s="2">
        <f>N48-N47</f>
        <v>0.02083333333333337</v>
      </c>
      <c r="O49" s="81"/>
      <c r="P49" s="79"/>
      <c r="Q49" s="79"/>
      <c r="R49" s="79"/>
      <c r="S49" s="79"/>
      <c r="T49" s="79"/>
      <c r="U49" s="84"/>
      <c r="V49" s="76"/>
      <c r="W49" s="79"/>
      <c r="X49" s="67"/>
    </row>
  </sheetData>
  <mergeCells count="231">
    <mergeCell ref="A10:A41"/>
    <mergeCell ref="X18:X21"/>
    <mergeCell ref="X26:X29"/>
    <mergeCell ref="X10:X13"/>
    <mergeCell ref="X14:X17"/>
    <mergeCell ref="X22:X25"/>
    <mergeCell ref="I24:I25"/>
    <mergeCell ref="L24:L25"/>
    <mergeCell ref="O24:O25"/>
    <mergeCell ref="T22:T25"/>
    <mergeCell ref="U22:U25"/>
    <mergeCell ref="V22:V25"/>
    <mergeCell ref="U2:V2"/>
    <mergeCell ref="R22:R25"/>
    <mergeCell ref="W34:W37"/>
    <mergeCell ref="Q34:Q37"/>
    <mergeCell ref="R34:R37"/>
    <mergeCell ref="W22:W25"/>
    <mergeCell ref="U26:U29"/>
    <mergeCell ref="R26:R29"/>
    <mergeCell ref="S26:S29"/>
    <mergeCell ref="T26:T29"/>
    <mergeCell ref="S22:S25"/>
    <mergeCell ref="U30:U33"/>
    <mergeCell ref="V30:V33"/>
    <mergeCell ref="M34:M37"/>
    <mergeCell ref="P34:P37"/>
    <mergeCell ref="P22:P25"/>
    <mergeCell ref="Q22:Q25"/>
    <mergeCell ref="M26:M29"/>
    <mergeCell ref="Q38:Q41"/>
    <mergeCell ref="O40:O41"/>
    <mergeCell ref="M38:M41"/>
    <mergeCell ref="P38:P41"/>
    <mergeCell ref="M22:M25"/>
    <mergeCell ref="R38:R41"/>
    <mergeCell ref="X34:X37"/>
    <mergeCell ref="I36:I37"/>
    <mergeCell ref="L36:L37"/>
    <mergeCell ref="O36:O37"/>
    <mergeCell ref="S34:S37"/>
    <mergeCell ref="T34:T37"/>
    <mergeCell ref="U34:U37"/>
    <mergeCell ref="V34:V37"/>
    <mergeCell ref="L40:L41"/>
    <mergeCell ref="X39:X41"/>
    <mergeCell ref="S38:S41"/>
    <mergeCell ref="T38:T41"/>
    <mergeCell ref="U38:U41"/>
    <mergeCell ref="V38:V41"/>
    <mergeCell ref="W38:W41"/>
    <mergeCell ref="I20:I21"/>
    <mergeCell ref="J14:J17"/>
    <mergeCell ref="G20:G21"/>
    <mergeCell ref="E20:F20"/>
    <mergeCell ref="G18:G19"/>
    <mergeCell ref="G16:G17"/>
    <mergeCell ref="E27:F27"/>
    <mergeCell ref="E28:F28"/>
    <mergeCell ref="E18:F19"/>
    <mergeCell ref="J38:J41"/>
    <mergeCell ref="J34:J37"/>
    <mergeCell ref="J22:J25"/>
    <mergeCell ref="I40:I41"/>
    <mergeCell ref="G34:G35"/>
    <mergeCell ref="E35:F35"/>
    <mergeCell ref="E36:F36"/>
    <mergeCell ref="G36:G37"/>
    <mergeCell ref="B22:B25"/>
    <mergeCell ref="C22:D24"/>
    <mergeCell ref="E22:F23"/>
    <mergeCell ref="G22:G23"/>
    <mergeCell ref="E24:F24"/>
    <mergeCell ref="G24:G25"/>
    <mergeCell ref="C25:D25"/>
    <mergeCell ref="B30:B33"/>
    <mergeCell ref="C30:D32"/>
    <mergeCell ref="C41:D41"/>
    <mergeCell ref="B34:B37"/>
    <mergeCell ref="C34:D36"/>
    <mergeCell ref="E34:F34"/>
    <mergeCell ref="C37:D37"/>
    <mergeCell ref="E5:F8"/>
    <mergeCell ref="H5:I5"/>
    <mergeCell ref="K5:L5"/>
    <mergeCell ref="B38:B41"/>
    <mergeCell ref="C38:D40"/>
    <mergeCell ref="E38:F38"/>
    <mergeCell ref="G38:G39"/>
    <mergeCell ref="E39:F39"/>
    <mergeCell ref="E40:F40"/>
    <mergeCell ref="G40:G41"/>
    <mergeCell ref="W46:W49"/>
    <mergeCell ref="F2:O2"/>
    <mergeCell ref="I28:I29"/>
    <mergeCell ref="L28:L29"/>
    <mergeCell ref="O28:O29"/>
    <mergeCell ref="I48:I49"/>
    <mergeCell ref="O48:O49"/>
    <mergeCell ref="J46:J49"/>
    <mergeCell ref="M46:M49"/>
    <mergeCell ref="Q26:Q29"/>
    <mergeCell ref="X31:X33"/>
    <mergeCell ref="B26:B29"/>
    <mergeCell ref="C26:D28"/>
    <mergeCell ref="E26:F26"/>
    <mergeCell ref="G26:G27"/>
    <mergeCell ref="G28:G29"/>
    <mergeCell ref="V26:V29"/>
    <mergeCell ref="J26:J29"/>
    <mergeCell ref="W26:W29"/>
    <mergeCell ref="P26:P29"/>
    <mergeCell ref="V18:V21"/>
    <mergeCell ref="W18:W21"/>
    <mergeCell ref="S18:S21"/>
    <mergeCell ref="T18:T21"/>
    <mergeCell ref="U18:U21"/>
    <mergeCell ref="L20:L21"/>
    <mergeCell ref="O20:O21"/>
    <mergeCell ref="R18:R21"/>
    <mergeCell ref="J18:J21"/>
    <mergeCell ref="M18:M21"/>
    <mergeCell ref="P18:P21"/>
    <mergeCell ref="Q18:Q21"/>
    <mergeCell ref="V42:V45"/>
    <mergeCell ref="P46:P49"/>
    <mergeCell ref="Q46:Q49"/>
    <mergeCell ref="R46:R49"/>
    <mergeCell ref="S46:S49"/>
    <mergeCell ref="T46:T49"/>
    <mergeCell ref="U46:U49"/>
    <mergeCell ref="V46:V49"/>
    <mergeCell ref="T10:T13"/>
    <mergeCell ref="U10:U13"/>
    <mergeCell ref="V10:V13"/>
    <mergeCell ref="P10:P13"/>
    <mergeCell ref="Q10:Q13"/>
    <mergeCell ref="I32:I33"/>
    <mergeCell ref="L32:L33"/>
    <mergeCell ref="O32:O33"/>
    <mergeCell ref="T30:T33"/>
    <mergeCell ref="J30:J33"/>
    <mergeCell ref="M30:M33"/>
    <mergeCell ref="O12:O13"/>
    <mergeCell ref="R10:R13"/>
    <mergeCell ref="J10:J13"/>
    <mergeCell ref="W30:W33"/>
    <mergeCell ref="P30:P33"/>
    <mergeCell ref="Q30:Q33"/>
    <mergeCell ref="R30:R33"/>
    <mergeCell ref="S30:S33"/>
    <mergeCell ref="W10:W13"/>
    <mergeCell ref="S10:S13"/>
    <mergeCell ref="M10:M13"/>
    <mergeCell ref="I16:I17"/>
    <mergeCell ref="L16:L17"/>
    <mergeCell ref="G10:G11"/>
    <mergeCell ref="G12:G13"/>
    <mergeCell ref="I12:I13"/>
    <mergeCell ref="L12:L13"/>
    <mergeCell ref="C21:D21"/>
    <mergeCell ref="C29:D29"/>
    <mergeCell ref="B18:B21"/>
    <mergeCell ref="C18:D20"/>
    <mergeCell ref="B10:B13"/>
    <mergeCell ref="C10:D12"/>
    <mergeCell ref="E10:F10"/>
    <mergeCell ref="E11:F11"/>
    <mergeCell ref="E12:F12"/>
    <mergeCell ref="C13:D13"/>
    <mergeCell ref="G30:G31"/>
    <mergeCell ref="E32:F32"/>
    <mergeCell ref="G32:G33"/>
    <mergeCell ref="C33:D33"/>
    <mergeCell ref="E30:F31"/>
    <mergeCell ref="U8:U9"/>
    <mergeCell ref="V8:V9"/>
    <mergeCell ref="N4:O4"/>
    <mergeCell ref="U4:U7"/>
    <mergeCell ref="V4:V7"/>
    <mergeCell ref="N5:O5"/>
    <mergeCell ref="B14:B17"/>
    <mergeCell ref="C14:D16"/>
    <mergeCell ref="C17:D17"/>
    <mergeCell ref="X42:X45"/>
    <mergeCell ref="O16:O17"/>
    <mergeCell ref="V14:V17"/>
    <mergeCell ref="Q14:Q17"/>
    <mergeCell ref="R14:R17"/>
    <mergeCell ref="S14:S17"/>
    <mergeCell ref="T14:T17"/>
    <mergeCell ref="A1:E2"/>
    <mergeCell ref="A4:A9"/>
    <mergeCell ref="B4:B9"/>
    <mergeCell ref="C4:D4"/>
    <mergeCell ref="E4:F4"/>
    <mergeCell ref="A3:O3"/>
    <mergeCell ref="C9:D9"/>
    <mergeCell ref="E9:F9"/>
    <mergeCell ref="O8:O9"/>
    <mergeCell ref="C5:D8"/>
    <mergeCell ref="U3:X3"/>
    <mergeCell ref="G14:G15"/>
    <mergeCell ref="I8:I9"/>
    <mergeCell ref="L8:L9"/>
    <mergeCell ref="G4:G8"/>
    <mergeCell ref="H4:I4"/>
    <mergeCell ref="K4:L4"/>
    <mergeCell ref="W14:W17"/>
    <mergeCell ref="X4:X9"/>
    <mergeCell ref="U14:U17"/>
    <mergeCell ref="P14:P17"/>
    <mergeCell ref="U42:U45"/>
    <mergeCell ref="I44:I45"/>
    <mergeCell ref="L44:L45"/>
    <mergeCell ref="O44:O45"/>
    <mergeCell ref="J42:J45"/>
    <mergeCell ref="M42:M45"/>
    <mergeCell ref="P42:P45"/>
    <mergeCell ref="Q42:Q45"/>
    <mergeCell ref="M14:M17"/>
    <mergeCell ref="X46:X49"/>
    <mergeCell ref="E14:F15"/>
    <mergeCell ref="E16:F16"/>
    <mergeCell ref="L48:L49"/>
    <mergeCell ref="A42:G45"/>
    <mergeCell ref="A46:G49"/>
    <mergeCell ref="W42:W45"/>
    <mergeCell ref="R42:R45"/>
    <mergeCell ref="S42:S45"/>
    <mergeCell ref="T42:T45"/>
  </mergeCells>
  <printOptions/>
  <pageMargins left="0.5905511811023623" right="0" top="0" bottom="0" header="0.5118110236220472" footer="0.5118110236220472"/>
  <pageSetup horizontalDpi="400" verticalDpi="4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7" customWidth="1"/>
    <col min="9" max="9" width="9.00390625" style="13" customWidth="1"/>
    <col min="10" max="10" width="0.12890625" style="13" customWidth="1"/>
    <col min="11" max="11" width="9.00390625" style="17" customWidth="1"/>
    <col min="12" max="12" width="9.00390625" style="13" customWidth="1"/>
    <col min="13" max="14" width="8.625" style="13" hidden="1" customWidth="1"/>
    <col min="15" max="15" width="9.00390625" style="17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14" t="s">
        <v>35</v>
      </c>
      <c r="B1" s="114"/>
      <c r="C1" s="114"/>
      <c r="D1" s="114"/>
      <c r="E1" s="114"/>
      <c r="H1" s="13"/>
      <c r="K1" s="13"/>
      <c r="O1" s="13"/>
    </row>
    <row r="2" spans="1:16" ht="13.5">
      <c r="A2" s="114"/>
      <c r="B2" s="114"/>
      <c r="C2" s="114"/>
      <c r="D2" s="114"/>
      <c r="E2" s="114"/>
      <c r="F2" s="99" t="s">
        <v>221</v>
      </c>
      <c r="G2" s="99"/>
      <c r="H2" s="99"/>
      <c r="I2" s="99"/>
      <c r="J2" s="99"/>
      <c r="K2" s="99"/>
      <c r="L2" s="99"/>
      <c r="O2" s="142" t="s">
        <v>301</v>
      </c>
      <c r="P2" s="142"/>
    </row>
    <row r="3" spans="1:18" ht="18.75" customHeight="1" thickBot="1">
      <c r="A3" s="155" t="s">
        <v>265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61" t="s">
        <v>198</v>
      </c>
      <c r="Q3" s="161"/>
      <c r="R3" s="161"/>
    </row>
    <row r="4" spans="1:18" ht="13.5" customHeight="1">
      <c r="A4" s="143" t="s">
        <v>0</v>
      </c>
      <c r="B4" s="118" t="s">
        <v>9</v>
      </c>
      <c r="C4" s="122" t="s">
        <v>201</v>
      </c>
      <c r="D4" s="123"/>
      <c r="E4" s="122" t="s">
        <v>201</v>
      </c>
      <c r="F4" s="123"/>
      <c r="G4" s="131" t="s">
        <v>3</v>
      </c>
      <c r="H4" s="168" t="s">
        <v>29</v>
      </c>
      <c r="I4" s="169"/>
      <c r="J4" s="20"/>
      <c r="K4" s="126" t="s">
        <v>20</v>
      </c>
      <c r="L4" s="127"/>
      <c r="M4" s="21"/>
      <c r="N4" s="22"/>
      <c r="O4" s="82" t="s">
        <v>23</v>
      </c>
      <c r="P4" s="131" t="s">
        <v>25</v>
      </c>
      <c r="Q4" s="23"/>
      <c r="R4" s="136" t="s">
        <v>27</v>
      </c>
    </row>
    <row r="5" spans="1:18" ht="13.5" customHeight="1">
      <c r="A5" s="144"/>
      <c r="B5" s="119"/>
      <c r="C5" s="68" t="s">
        <v>1</v>
      </c>
      <c r="D5" s="69"/>
      <c r="E5" s="68" t="s">
        <v>2</v>
      </c>
      <c r="F5" s="69"/>
      <c r="G5" s="132"/>
      <c r="H5" s="102" t="s">
        <v>130</v>
      </c>
      <c r="I5" s="103"/>
      <c r="J5" s="54"/>
      <c r="K5" s="102" t="s">
        <v>130</v>
      </c>
      <c r="L5" s="103"/>
      <c r="M5" s="55"/>
      <c r="N5" s="56"/>
      <c r="O5" s="135"/>
      <c r="P5" s="132"/>
      <c r="Q5" s="57"/>
      <c r="R5" s="137"/>
    </row>
    <row r="6" spans="1:18" s="14" customFormat="1" ht="14.25" customHeight="1">
      <c r="A6" s="145"/>
      <c r="B6" s="120"/>
      <c r="C6" s="70"/>
      <c r="D6" s="71"/>
      <c r="E6" s="70"/>
      <c r="F6" s="71"/>
      <c r="G6" s="133"/>
      <c r="H6" s="24" t="s">
        <v>13</v>
      </c>
      <c r="I6" s="25" t="s">
        <v>17</v>
      </c>
      <c r="J6" s="26"/>
      <c r="K6" s="24" t="s">
        <v>21</v>
      </c>
      <c r="L6" s="25" t="s">
        <v>17</v>
      </c>
      <c r="M6" s="26"/>
      <c r="N6" s="27"/>
      <c r="O6" s="83"/>
      <c r="P6" s="133"/>
      <c r="Q6" s="28"/>
      <c r="R6" s="138"/>
    </row>
    <row r="7" spans="1:18" s="14" customFormat="1" ht="14.25" customHeight="1">
      <c r="A7" s="145"/>
      <c r="B7" s="120"/>
      <c r="C7" s="70"/>
      <c r="D7" s="71"/>
      <c r="E7" s="70"/>
      <c r="F7" s="71"/>
      <c r="G7" s="133"/>
      <c r="H7" s="24" t="s">
        <v>14</v>
      </c>
      <c r="I7" s="25" t="s">
        <v>18</v>
      </c>
      <c r="J7" s="26"/>
      <c r="K7" s="24" t="s">
        <v>22</v>
      </c>
      <c r="L7" s="25" t="s">
        <v>18</v>
      </c>
      <c r="M7" s="26"/>
      <c r="N7" s="27"/>
      <c r="O7" s="83"/>
      <c r="P7" s="133"/>
      <c r="Q7" s="28"/>
      <c r="R7" s="138"/>
    </row>
    <row r="8" spans="1:18" s="14" customFormat="1" ht="13.5">
      <c r="A8" s="145"/>
      <c r="B8" s="120"/>
      <c r="C8" s="72"/>
      <c r="D8" s="73"/>
      <c r="E8" s="72"/>
      <c r="F8" s="73"/>
      <c r="G8" s="133"/>
      <c r="H8" s="29" t="s">
        <v>15</v>
      </c>
      <c r="I8" s="128" t="s">
        <v>19</v>
      </c>
      <c r="J8" s="30"/>
      <c r="K8" s="29" t="s">
        <v>15</v>
      </c>
      <c r="L8" s="128" t="s">
        <v>19</v>
      </c>
      <c r="M8" s="26"/>
      <c r="N8" s="27"/>
      <c r="O8" s="83" t="s">
        <v>24</v>
      </c>
      <c r="P8" s="133" t="s">
        <v>26</v>
      </c>
      <c r="Q8" s="31"/>
      <c r="R8" s="139"/>
    </row>
    <row r="9" spans="1:18" s="14" customFormat="1" ht="14.25" thickBot="1">
      <c r="A9" s="147"/>
      <c r="B9" s="121"/>
      <c r="C9" s="124" t="s">
        <v>11</v>
      </c>
      <c r="D9" s="125"/>
      <c r="E9" s="124" t="s">
        <v>12</v>
      </c>
      <c r="F9" s="125"/>
      <c r="G9" s="32" t="s">
        <v>28</v>
      </c>
      <c r="H9" s="1" t="s">
        <v>16</v>
      </c>
      <c r="I9" s="129"/>
      <c r="J9" s="33"/>
      <c r="K9" s="1" t="s">
        <v>16</v>
      </c>
      <c r="L9" s="129"/>
      <c r="M9" s="33"/>
      <c r="N9" s="34"/>
      <c r="O9" s="84"/>
      <c r="P9" s="141"/>
      <c r="Q9" s="35"/>
      <c r="R9" s="140"/>
    </row>
    <row r="10" spans="1:18" s="14" customFormat="1" ht="13.5">
      <c r="A10" s="152">
        <v>1</v>
      </c>
      <c r="B10" s="87">
        <v>101</v>
      </c>
      <c r="C10" s="159" t="s">
        <v>222</v>
      </c>
      <c r="D10" s="160"/>
      <c r="E10" s="159" t="s">
        <v>223</v>
      </c>
      <c r="F10" s="160"/>
      <c r="G10" s="104" t="s">
        <v>224</v>
      </c>
      <c r="H10" s="3">
        <v>0.23958333333333334</v>
      </c>
      <c r="I10" s="4">
        <f>H12-H10</f>
        <v>0.10498842592592592</v>
      </c>
      <c r="J10" s="77">
        <f>I10/"01:00:00"</f>
        <v>2.519722222222222</v>
      </c>
      <c r="K10" s="5">
        <f>H12+TIME(0,30,0)</f>
        <v>0.3654050925925926</v>
      </c>
      <c r="L10" s="4">
        <f>K11-K10</f>
        <v>0.10724537037037035</v>
      </c>
      <c r="M10" s="77">
        <f>L10/"01:00:00"</f>
        <v>2.5738888888888884</v>
      </c>
      <c r="N10" s="77" t="e">
        <f>#REF!/"01:00:00"</f>
        <v>#REF!</v>
      </c>
      <c r="O10" s="82">
        <f>I10+L10</f>
        <v>0.21223379629629627</v>
      </c>
      <c r="P10" s="74">
        <f>40/Q10</f>
        <v>7.852974859573541</v>
      </c>
      <c r="Q10" s="77">
        <f>O10/"01:00:00"</f>
        <v>5.093611111111111</v>
      </c>
      <c r="R10" s="65" t="s">
        <v>282</v>
      </c>
    </row>
    <row r="11" spans="1:18" s="14" customFormat="1" ht="13.5">
      <c r="A11" s="153"/>
      <c r="B11" s="64"/>
      <c r="C11" s="92"/>
      <c r="D11" s="94"/>
      <c r="E11" s="92"/>
      <c r="F11" s="94"/>
      <c r="G11" s="95"/>
      <c r="H11" s="6">
        <v>0.33725694444444443</v>
      </c>
      <c r="I11" s="7">
        <f>20/J10</f>
        <v>7.937382868481976</v>
      </c>
      <c r="J11" s="78"/>
      <c r="K11" s="8">
        <v>0.4726504629629629</v>
      </c>
      <c r="L11" s="7">
        <f>20/M10</f>
        <v>7.770343190157567</v>
      </c>
      <c r="M11" s="78"/>
      <c r="N11" s="78"/>
      <c r="O11" s="83"/>
      <c r="P11" s="75"/>
      <c r="Q11" s="78"/>
      <c r="R11" s="66"/>
    </row>
    <row r="12" spans="1:18" s="14" customFormat="1" ht="13.5">
      <c r="A12" s="153"/>
      <c r="B12" s="64"/>
      <c r="C12" s="92"/>
      <c r="D12" s="94"/>
      <c r="E12" s="92" t="s">
        <v>225</v>
      </c>
      <c r="F12" s="94"/>
      <c r="G12" s="95" t="s">
        <v>226</v>
      </c>
      <c r="H12" s="9">
        <v>0.34457175925925926</v>
      </c>
      <c r="I12" s="80">
        <v>52</v>
      </c>
      <c r="J12" s="78"/>
      <c r="K12" s="10">
        <v>0.4803587962962963</v>
      </c>
      <c r="L12" s="80">
        <v>52</v>
      </c>
      <c r="M12" s="78"/>
      <c r="N12" s="78"/>
      <c r="O12" s="83"/>
      <c r="P12" s="75"/>
      <c r="Q12" s="78"/>
      <c r="R12" s="66"/>
    </row>
    <row r="13" spans="1:18" s="14" customFormat="1" ht="14.25" thickBot="1">
      <c r="A13" s="153"/>
      <c r="B13" s="62"/>
      <c r="C13" s="97" t="s">
        <v>227</v>
      </c>
      <c r="D13" s="98"/>
      <c r="E13" s="45" t="s">
        <v>228</v>
      </c>
      <c r="F13" s="46">
        <v>2004</v>
      </c>
      <c r="G13" s="96"/>
      <c r="H13" s="2">
        <f>H12-H11</f>
        <v>0.0073148148148148295</v>
      </c>
      <c r="I13" s="81"/>
      <c r="J13" s="79"/>
      <c r="K13" s="2">
        <f>K12-K11</f>
        <v>0.0077083333333333726</v>
      </c>
      <c r="L13" s="81"/>
      <c r="M13" s="79"/>
      <c r="N13" s="79"/>
      <c r="O13" s="84"/>
      <c r="P13" s="76"/>
      <c r="Q13" s="79"/>
      <c r="R13" s="67"/>
    </row>
    <row r="14" spans="1:18" s="14" customFormat="1" ht="13.5">
      <c r="A14" s="153"/>
      <c r="B14" s="87">
        <v>103</v>
      </c>
      <c r="C14" s="157">
        <v>22331</v>
      </c>
      <c r="D14" s="158"/>
      <c r="E14" s="63">
        <v>24543</v>
      </c>
      <c r="F14" s="89"/>
      <c r="G14" s="104" t="s">
        <v>230</v>
      </c>
      <c r="H14" s="3">
        <v>0.23958333333333334</v>
      </c>
      <c r="I14" s="4">
        <f>H16-H14</f>
        <v>0.1160069444444444</v>
      </c>
      <c r="J14" s="77">
        <f>I14/"01:00:00"</f>
        <v>2.784166666666666</v>
      </c>
      <c r="K14" s="5">
        <f>H16+TIME(0,30,0)</f>
        <v>0.37642361111111106</v>
      </c>
      <c r="L14" s="4">
        <f>K15-K14</f>
        <v>0.09799768518518526</v>
      </c>
      <c r="M14" s="77">
        <f>L14/"01:00:00"</f>
        <v>2.351944444444446</v>
      </c>
      <c r="N14" s="77" t="e">
        <f>#REF!/"01:00:00"</f>
        <v>#REF!</v>
      </c>
      <c r="O14" s="82">
        <f>I14+L14</f>
        <v>0.21400462962962966</v>
      </c>
      <c r="P14" s="74">
        <f>40/Q14</f>
        <v>7.787993510005407</v>
      </c>
      <c r="Q14" s="77">
        <f>O14/"01:00:00"</f>
        <v>5.136111111111112</v>
      </c>
      <c r="R14" s="65" t="s">
        <v>282</v>
      </c>
    </row>
    <row r="15" spans="1:18" s="14" customFormat="1" ht="13.5">
      <c r="A15" s="153"/>
      <c r="B15" s="64"/>
      <c r="C15" s="92" t="s">
        <v>236</v>
      </c>
      <c r="D15" s="94"/>
      <c r="E15" s="92" t="s">
        <v>237</v>
      </c>
      <c r="F15" s="94"/>
      <c r="G15" s="95"/>
      <c r="H15" s="6">
        <v>0.34334490740740736</v>
      </c>
      <c r="I15" s="7">
        <f>20/J14</f>
        <v>7.183478000598625</v>
      </c>
      <c r="J15" s="78"/>
      <c r="K15" s="8">
        <v>0.4744212962962963</v>
      </c>
      <c r="L15" s="7">
        <f>20/M14</f>
        <v>8.503602220385018</v>
      </c>
      <c r="M15" s="78"/>
      <c r="N15" s="78"/>
      <c r="O15" s="83"/>
      <c r="P15" s="75"/>
      <c r="Q15" s="78"/>
      <c r="R15" s="66"/>
    </row>
    <row r="16" spans="1:18" s="14" customFormat="1" ht="13.5">
      <c r="A16" s="153"/>
      <c r="B16" s="64"/>
      <c r="C16" s="92"/>
      <c r="D16" s="94"/>
      <c r="E16" s="92" t="s">
        <v>238</v>
      </c>
      <c r="F16" s="94"/>
      <c r="G16" s="95" t="s">
        <v>233</v>
      </c>
      <c r="H16" s="9">
        <v>0.35559027777777774</v>
      </c>
      <c r="I16" s="80">
        <v>48</v>
      </c>
      <c r="J16" s="78"/>
      <c r="K16" s="10">
        <v>0.4923032407407408</v>
      </c>
      <c r="L16" s="80">
        <v>52</v>
      </c>
      <c r="M16" s="78"/>
      <c r="N16" s="78"/>
      <c r="O16" s="83"/>
      <c r="P16" s="75"/>
      <c r="Q16" s="78"/>
      <c r="R16" s="66"/>
    </row>
    <row r="17" spans="1:18" s="14" customFormat="1" ht="14.25" thickBot="1">
      <c r="A17" s="153"/>
      <c r="B17" s="62"/>
      <c r="C17" s="97" t="s">
        <v>239</v>
      </c>
      <c r="D17" s="98"/>
      <c r="E17" s="45" t="s">
        <v>235</v>
      </c>
      <c r="F17" s="46">
        <v>1996</v>
      </c>
      <c r="G17" s="96"/>
      <c r="H17" s="2">
        <f>H16-H15</f>
        <v>0.012245370370370379</v>
      </c>
      <c r="I17" s="81"/>
      <c r="J17" s="79"/>
      <c r="K17" s="2">
        <f>K16-K15</f>
        <v>0.017881944444444464</v>
      </c>
      <c r="L17" s="81"/>
      <c r="M17" s="79"/>
      <c r="N17" s="79"/>
      <c r="O17" s="84"/>
      <c r="P17" s="76"/>
      <c r="Q17" s="79"/>
      <c r="R17" s="67"/>
    </row>
    <row r="18" spans="1:18" ht="13.5">
      <c r="A18" s="153"/>
      <c r="B18" s="87">
        <v>102</v>
      </c>
      <c r="C18" s="157">
        <v>22332</v>
      </c>
      <c r="D18" s="158"/>
      <c r="E18" s="159" t="s">
        <v>229</v>
      </c>
      <c r="F18" s="160"/>
      <c r="G18" s="104" t="s">
        <v>230</v>
      </c>
      <c r="H18" s="3">
        <v>0.23958333333333334</v>
      </c>
      <c r="I18" s="4">
        <f>H20-H18</f>
        <v>0.11589120370370373</v>
      </c>
      <c r="J18" s="77">
        <f>I18/"01:00:00"</f>
        <v>2.78138888888889</v>
      </c>
      <c r="K18" s="5">
        <f>H20+TIME(0,30,0)</f>
        <v>0.3763078703703704</v>
      </c>
      <c r="L18" s="4">
        <f>K19-K18</f>
        <v>0.0981481481481481</v>
      </c>
      <c r="M18" s="77">
        <f>L18/"01:00:00"</f>
        <v>2.3555555555555543</v>
      </c>
      <c r="N18" s="77" t="e">
        <f>#REF!/"01:00:00"</f>
        <v>#REF!</v>
      </c>
      <c r="O18" s="82">
        <f>I18+L18</f>
        <v>0.21403935185185183</v>
      </c>
      <c r="P18" s="74">
        <f>40/Q18</f>
        <v>7.786730114097226</v>
      </c>
      <c r="Q18" s="77">
        <f>O18/"01:00:00"</f>
        <v>5.1369444444444445</v>
      </c>
      <c r="R18" s="65" t="s">
        <v>282</v>
      </c>
    </row>
    <row r="19" spans="1:18" ht="13.5">
      <c r="A19" s="153"/>
      <c r="B19" s="64"/>
      <c r="C19" s="92" t="s">
        <v>231</v>
      </c>
      <c r="D19" s="94"/>
      <c r="E19" s="92"/>
      <c r="F19" s="94"/>
      <c r="G19" s="95"/>
      <c r="H19" s="6">
        <v>0.34336805555555555</v>
      </c>
      <c r="I19" s="7">
        <f>20/J18</f>
        <v>7.1906521522021345</v>
      </c>
      <c r="J19" s="78"/>
      <c r="K19" s="8">
        <v>0.4744560185185185</v>
      </c>
      <c r="L19" s="7">
        <f>20/M18</f>
        <v>8.490566037735853</v>
      </c>
      <c r="M19" s="78"/>
      <c r="N19" s="78"/>
      <c r="O19" s="83"/>
      <c r="P19" s="75"/>
      <c r="Q19" s="78"/>
      <c r="R19" s="66"/>
    </row>
    <row r="20" spans="1:18" ht="13.5">
      <c r="A20" s="153"/>
      <c r="B20" s="64"/>
      <c r="C20" s="92"/>
      <c r="D20" s="94"/>
      <c r="E20" s="92" t="s">
        <v>232</v>
      </c>
      <c r="F20" s="94"/>
      <c r="G20" s="95" t="s">
        <v>233</v>
      </c>
      <c r="H20" s="9">
        <v>0.3554745370370371</v>
      </c>
      <c r="I20" s="80">
        <v>56</v>
      </c>
      <c r="J20" s="78"/>
      <c r="K20" s="10">
        <v>0.49222222222222217</v>
      </c>
      <c r="L20" s="80">
        <v>56</v>
      </c>
      <c r="M20" s="78"/>
      <c r="N20" s="78"/>
      <c r="O20" s="83"/>
      <c r="P20" s="75"/>
      <c r="Q20" s="78"/>
      <c r="R20" s="66"/>
    </row>
    <row r="21" spans="1:18" ht="14.25" thickBot="1">
      <c r="A21" s="153"/>
      <c r="B21" s="62"/>
      <c r="C21" s="97" t="s">
        <v>234</v>
      </c>
      <c r="D21" s="98"/>
      <c r="E21" s="45" t="s">
        <v>235</v>
      </c>
      <c r="F21" s="46">
        <v>2008</v>
      </c>
      <c r="G21" s="96"/>
      <c r="H21" s="2">
        <f>H20-H19</f>
        <v>0.012106481481481524</v>
      </c>
      <c r="I21" s="81"/>
      <c r="J21" s="79"/>
      <c r="K21" s="2">
        <f>K20-K19</f>
        <v>0.017766203703703687</v>
      </c>
      <c r="L21" s="81"/>
      <c r="M21" s="79"/>
      <c r="N21" s="79"/>
      <c r="O21" s="84"/>
      <c r="P21" s="76"/>
      <c r="Q21" s="79"/>
      <c r="R21" s="67"/>
    </row>
    <row r="22" spans="1:18" ht="13.5">
      <c r="A22" s="105" t="s">
        <v>125</v>
      </c>
      <c r="B22" s="106"/>
      <c r="C22" s="106"/>
      <c r="D22" s="106"/>
      <c r="E22" s="106"/>
      <c r="F22" s="106"/>
      <c r="G22" s="107"/>
      <c r="H22" s="3">
        <v>0.23958333333333334</v>
      </c>
      <c r="I22" s="4">
        <f>H24-H22</f>
        <v>0.11458333333333334</v>
      </c>
      <c r="J22" s="77">
        <f>I22/"01:00:00"</f>
        <v>2.7500000000000004</v>
      </c>
      <c r="K22" s="5">
        <f>H24+TIME(0,30,0)</f>
        <v>0.375</v>
      </c>
      <c r="L22" s="4">
        <f>K23-K22</f>
        <v>0.11458333333333331</v>
      </c>
      <c r="M22" s="77">
        <f>L22/"01:00:00"</f>
        <v>2.7499999999999996</v>
      </c>
      <c r="N22" s="77" t="e">
        <f>#REF!/"01:00:00"</f>
        <v>#REF!</v>
      </c>
      <c r="O22" s="82">
        <f>I22+L22</f>
        <v>0.22916666666666666</v>
      </c>
      <c r="P22" s="74">
        <f>40/Q22</f>
        <v>7.2727272727272725</v>
      </c>
      <c r="Q22" s="77">
        <f>O22/"01:00:00"</f>
        <v>5.5</v>
      </c>
      <c r="R22" s="65" t="s">
        <v>220</v>
      </c>
    </row>
    <row r="23" spans="1:18" ht="13.5">
      <c r="A23" s="108"/>
      <c r="B23" s="109"/>
      <c r="C23" s="109"/>
      <c r="D23" s="109"/>
      <c r="E23" s="109"/>
      <c r="F23" s="109"/>
      <c r="G23" s="110"/>
      <c r="H23" s="6">
        <v>0.34722222222222227</v>
      </c>
      <c r="I23" s="7">
        <f>20/J22</f>
        <v>7.272727272727272</v>
      </c>
      <c r="J23" s="78"/>
      <c r="K23" s="58">
        <v>0.4895833333333333</v>
      </c>
      <c r="L23" s="7">
        <f>20/M22</f>
        <v>7.272727272727274</v>
      </c>
      <c r="M23" s="78"/>
      <c r="N23" s="78"/>
      <c r="O23" s="83"/>
      <c r="P23" s="75"/>
      <c r="Q23" s="78"/>
      <c r="R23" s="66"/>
    </row>
    <row r="24" spans="1:18" ht="13.5">
      <c r="A24" s="108"/>
      <c r="B24" s="109"/>
      <c r="C24" s="109"/>
      <c r="D24" s="109"/>
      <c r="E24" s="109"/>
      <c r="F24" s="109"/>
      <c r="G24" s="110"/>
      <c r="H24" s="9">
        <v>0.3541666666666667</v>
      </c>
      <c r="I24" s="80"/>
      <c r="J24" s="78"/>
      <c r="K24" s="10">
        <v>0.5104166666666666</v>
      </c>
      <c r="L24" s="80"/>
      <c r="M24" s="78"/>
      <c r="N24" s="78"/>
      <c r="O24" s="83"/>
      <c r="P24" s="75"/>
      <c r="Q24" s="78"/>
      <c r="R24" s="66"/>
    </row>
    <row r="25" spans="1:18" ht="14.25" thickBot="1">
      <c r="A25" s="111"/>
      <c r="B25" s="112"/>
      <c r="C25" s="112"/>
      <c r="D25" s="112"/>
      <c r="E25" s="112"/>
      <c r="F25" s="112"/>
      <c r="G25" s="113"/>
      <c r="H25" s="2">
        <f>H24-H23</f>
        <v>0.00694444444444442</v>
      </c>
      <c r="I25" s="81"/>
      <c r="J25" s="79"/>
      <c r="K25" s="2">
        <f>K24-K23</f>
        <v>0.020833333333333315</v>
      </c>
      <c r="L25" s="81"/>
      <c r="M25" s="79"/>
      <c r="N25" s="79"/>
      <c r="O25" s="84"/>
      <c r="P25" s="76"/>
      <c r="Q25" s="79"/>
      <c r="R25" s="67"/>
    </row>
    <row r="26" spans="1:18" ht="13.5">
      <c r="A26" s="105" t="s">
        <v>263</v>
      </c>
      <c r="B26" s="106"/>
      <c r="C26" s="106"/>
      <c r="D26" s="106"/>
      <c r="E26" s="106"/>
      <c r="F26" s="106"/>
      <c r="G26" s="107"/>
      <c r="H26" s="3">
        <v>0.23958333333333334</v>
      </c>
      <c r="I26" s="4">
        <f>H28-H26</f>
        <v>0.07291666666666666</v>
      </c>
      <c r="J26" s="77">
        <f>I26/"01:00:00"</f>
        <v>1.7499999999999998</v>
      </c>
      <c r="K26" s="5">
        <f>H28+TIME(0,30,0)</f>
        <v>0.3333333333333333</v>
      </c>
      <c r="L26" s="4">
        <f>K27-K26</f>
        <v>0.07291666666666669</v>
      </c>
      <c r="M26" s="77">
        <f>L26/"01:00:00"</f>
        <v>1.7500000000000004</v>
      </c>
      <c r="N26" s="77" t="e">
        <f>#REF!/"01:00:00"</f>
        <v>#REF!</v>
      </c>
      <c r="O26" s="82">
        <f>I26+L26</f>
        <v>0.14583333333333334</v>
      </c>
      <c r="P26" s="74">
        <f>40/Q26</f>
        <v>11.428571428571427</v>
      </c>
      <c r="Q26" s="77">
        <f>O26/"01:00:00"</f>
        <v>3.5000000000000004</v>
      </c>
      <c r="R26" s="65"/>
    </row>
    <row r="27" spans="1:18" ht="13.5">
      <c r="A27" s="108"/>
      <c r="B27" s="109"/>
      <c r="C27" s="109"/>
      <c r="D27" s="109"/>
      <c r="E27" s="109"/>
      <c r="F27" s="109"/>
      <c r="G27" s="110"/>
      <c r="H27" s="6">
        <v>0.3055555555555555</v>
      </c>
      <c r="I27" s="7">
        <f>20/J26</f>
        <v>11.42857142857143</v>
      </c>
      <c r="J27" s="78"/>
      <c r="K27" s="8">
        <v>0.40625</v>
      </c>
      <c r="L27" s="7">
        <f>20/M26</f>
        <v>11.428571428571425</v>
      </c>
      <c r="M27" s="78"/>
      <c r="N27" s="78"/>
      <c r="O27" s="83"/>
      <c r="P27" s="75"/>
      <c r="Q27" s="78"/>
      <c r="R27" s="66"/>
    </row>
    <row r="28" spans="1:18" ht="13.5">
      <c r="A28" s="108"/>
      <c r="B28" s="109"/>
      <c r="C28" s="109"/>
      <c r="D28" s="109"/>
      <c r="E28" s="109"/>
      <c r="F28" s="109"/>
      <c r="G28" s="110"/>
      <c r="H28" s="9">
        <v>0.3125</v>
      </c>
      <c r="I28" s="80"/>
      <c r="J28" s="78"/>
      <c r="K28" s="10">
        <v>0.4270833333333333</v>
      </c>
      <c r="L28" s="80"/>
      <c r="M28" s="78"/>
      <c r="N28" s="78"/>
      <c r="O28" s="83"/>
      <c r="P28" s="75"/>
      <c r="Q28" s="78"/>
      <c r="R28" s="66"/>
    </row>
    <row r="29" spans="1:18" ht="14.25" thickBot="1">
      <c r="A29" s="111"/>
      <c r="B29" s="112"/>
      <c r="C29" s="112"/>
      <c r="D29" s="112"/>
      <c r="E29" s="112"/>
      <c r="F29" s="112"/>
      <c r="G29" s="113"/>
      <c r="H29" s="2">
        <f>H28-H27</f>
        <v>0.006944444444444475</v>
      </c>
      <c r="I29" s="81"/>
      <c r="J29" s="79"/>
      <c r="K29" s="2">
        <f>K28-K27</f>
        <v>0.020833333333333315</v>
      </c>
      <c r="L29" s="81"/>
      <c r="M29" s="79"/>
      <c r="N29" s="79"/>
      <c r="O29" s="84"/>
      <c r="P29" s="76"/>
      <c r="Q29" s="79"/>
      <c r="R29" s="67"/>
    </row>
  </sheetData>
  <sheetProtection/>
  <mergeCells count="97">
    <mergeCell ref="O2:P2"/>
    <mergeCell ref="E5:F8"/>
    <mergeCell ref="R10:R13"/>
    <mergeCell ref="I12:I13"/>
    <mergeCell ref="L12:L13"/>
    <mergeCell ref="J10:J13"/>
    <mergeCell ref="M10:M13"/>
    <mergeCell ref="N10:N13"/>
    <mergeCell ref="O10:O13"/>
    <mergeCell ref="P10:P13"/>
    <mergeCell ref="Q10:Q13"/>
    <mergeCell ref="P26:P29"/>
    <mergeCell ref="Q26:Q29"/>
    <mergeCell ref="R26:R29"/>
    <mergeCell ref="R22:R25"/>
    <mergeCell ref="Q22:Q25"/>
    <mergeCell ref="P22:P25"/>
    <mergeCell ref="P18:P21"/>
    <mergeCell ref="Q18:Q21"/>
    <mergeCell ref="R18:R21"/>
    <mergeCell ref="O26:O29"/>
    <mergeCell ref="B14:B17"/>
    <mergeCell ref="G14:G15"/>
    <mergeCell ref="E16:F16"/>
    <mergeCell ref="G16:G17"/>
    <mergeCell ref="C17:D17"/>
    <mergeCell ref="C14:D14"/>
    <mergeCell ref="E14:F14"/>
    <mergeCell ref="C15:D16"/>
    <mergeCell ref="I28:I29"/>
    <mergeCell ref="E15:F15"/>
    <mergeCell ref="E18:F19"/>
    <mergeCell ref="G18:G19"/>
    <mergeCell ref="E20:F20"/>
    <mergeCell ref="G20:G21"/>
    <mergeCell ref="C13:D13"/>
    <mergeCell ref="B10:B13"/>
    <mergeCell ref="G10:G11"/>
    <mergeCell ref="E12:F12"/>
    <mergeCell ref="G12:G13"/>
    <mergeCell ref="E10:F11"/>
    <mergeCell ref="C10:D12"/>
    <mergeCell ref="L20:L21"/>
    <mergeCell ref="O18:O21"/>
    <mergeCell ref="M22:M25"/>
    <mergeCell ref="B4:B9"/>
    <mergeCell ref="O4:O7"/>
    <mergeCell ref="K4:L4"/>
    <mergeCell ref="O22:O25"/>
    <mergeCell ref="L8:L9"/>
    <mergeCell ref="O8:O9"/>
    <mergeCell ref="L24:L25"/>
    <mergeCell ref="P3:R3"/>
    <mergeCell ref="R4:R9"/>
    <mergeCell ref="H4:I4"/>
    <mergeCell ref="P4:P7"/>
    <mergeCell ref="P8:P9"/>
    <mergeCell ref="I8:I9"/>
    <mergeCell ref="H5:I5"/>
    <mergeCell ref="K5:L5"/>
    <mergeCell ref="F2:L2"/>
    <mergeCell ref="A3:O3"/>
    <mergeCell ref="A1:E2"/>
    <mergeCell ref="A4:A9"/>
    <mergeCell ref="G4:G8"/>
    <mergeCell ref="C9:D9"/>
    <mergeCell ref="E9:F9"/>
    <mergeCell ref="C4:D4"/>
    <mergeCell ref="E4:F4"/>
    <mergeCell ref="C5:D8"/>
    <mergeCell ref="B18:B21"/>
    <mergeCell ref="C18:D18"/>
    <mergeCell ref="C19:D20"/>
    <mergeCell ref="C21:D21"/>
    <mergeCell ref="A10:A21"/>
    <mergeCell ref="J18:J21"/>
    <mergeCell ref="M18:M21"/>
    <mergeCell ref="N18:N21"/>
    <mergeCell ref="J14:J17"/>
    <mergeCell ref="M14:M17"/>
    <mergeCell ref="N14:N17"/>
    <mergeCell ref="I16:I17"/>
    <mergeCell ref="L16:L17"/>
    <mergeCell ref="I20:I21"/>
    <mergeCell ref="O14:O17"/>
    <mergeCell ref="P14:P17"/>
    <mergeCell ref="Q14:Q17"/>
    <mergeCell ref="R14:R17"/>
    <mergeCell ref="A26:G29"/>
    <mergeCell ref="I24:I25"/>
    <mergeCell ref="J22:J25"/>
    <mergeCell ref="N22:N25"/>
    <mergeCell ref="A22:G25"/>
    <mergeCell ref="N26:N29"/>
    <mergeCell ref="L28:L29"/>
    <mergeCell ref="J26:J29"/>
    <mergeCell ref="M26:M29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75" zoomScaleNormal="85" zoomScaleSheetLayoutView="7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7" customWidth="1"/>
    <col min="10" max="10" width="9.00390625" style="13" customWidth="1"/>
    <col min="11" max="12" width="8.625" style="13" hidden="1" customWidth="1"/>
    <col min="13" max="13" width="9.00390625" style="17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14" t="s">
        <v>36</v>
      </c>
      <c r="B1" s="114"/>
      <c r="C1" s="114"/>
      <c r="D1" s="114"/>
      <c r="E1" s="114"/>
      <c r="I1" s="13"/>
      <c r="M1" s="13"/>
    </row>
    <row r="2" spans="1:22" ht="14.25">
      <c r="A2" s="114"/>
      <c r="B2" s="114"/>
      <c r="C2" s="114"/>
      <c r="D2" s="114"/>
      <c r="E2" s="114"/>
      <c r="F2" s="156" t="s">
        <v>261</v>
      </c>
      <c r="G2" s="156"/>
      <c r="H2" s="156"/>
      <c r="I2" s="156"/>
      <c r="J2" s="156"/>
      <c r="K2" s="41"/>
      <c r="L2" s="41"/>
      <c r="N2" s="142" t="s">
        <v>301</v>
      </c>
      <c r="O2" s="142"/>
      <c r="P2" s="142"/>
      <c r="Q2" s="41"/>
      <c r="R2" s="41"/>
      <c r="S2" s="41"/>
      <c r="T2" s="41"/>
      <c r="U2" s="41"/>
      <c r="V2" s="14"/>
    </row>
    <row r="3" spans="1:16" ht="14.25">
      <c r="A3" s="170" t="s">
        <v>197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61" t="s">
        <v>198</v>
      </c>
      <c r="O4" s="161"/>
      <c r="P4" s="161"/>
    </row>
    <row r="5" spans="1:16" ht="13.5" customHeight="1">
      <c r="A5" s="143" t="s">
        <v>0</v>
      </c>
      <c r="B5" s="118" t="s">
        <v>9</v>
      </c>
      <c r="C5" s="122" t="s">
        <v>201</v>
      </c>
      <c r="D5" s="123"/>
      <c r="E5" s="122" t="s">
        <v>201</v>
      </c>
      <c r="F5" s="123"/>
      <c r="G5" s="131" t="s">
        <v>3</v>
      </c>
      <c r="H5" s="20"/>
      <c r="I5" s="126" t="s">
        <v>29</v>
      </c>
      <c r="J5" s="127"/>
      <c r="K5" s="21"/>
      <c r="L5" s="22"/>
      <c r="M5" s="171" t="s">
        <v>4</v>
      </c>
      <c r="N5" s="136" t="s">
        <v>5</v>
      </c>
      <c r="O5" s="23"/>
      <c r="P5" s="136" t="s">
        <v>6</v>
      </c>
    </row>
    <row r="6" spans="1:16" ht="13.5" customHeight="1">
      <c r="A6" s="144"/>
      <c r="B6" s="119"/>
      <c r="C6" s="68" t="s">
        <v>1</v>
      </c>
      <c r="D6" s="69"/>
      <c r="E6" s="68" t="s">
        <v>2</v>
      </c>
      <c r="F6" s="69"/>
      <c r="G6" s="132"/>
      <c r="H6" s="54"/>
      <c r="I6" s="102" t="s">
        <v>130</v>
      </c>
      <c r="J6" s="103"/>
      <c r="K6" s="55"/>
      <c r="L6" s="56"/>
      <c r="M6" s="172"/>
      <c r="N6" s="137"/>
      <c r="O6" s="57"/>
      <c r="P6" s="137"/>
    </row>
    <row r="7" spans="1:16" s="14" customFormat="1" ht="14.25" customHeight="1">
      <c r="A7" s="145"/>
      <c r="B7" s="120"/>
      <c r="C7" s="70"/>
      <c r="D7" s="71"/>
      <c r="E7" s="70"/>
      <c r="F7" s="71"/>
      <c r="G7" s="133"/>
      <c r="H7" s="26"/>
      <c r="I7" s="24" t="s">
        <v>30</v>
      </c>
      <c r="J7" s="25" t="s">
        <v>17</v>
      </c>
      <c r="K7" s="26"/>
      <c r="L7" s="27"/>
      <c r="M7" s="173"/>
      <c r="N7" s="138"/>
      <c r="O7" s="28"/>
      <c r="P7" s="138"/>
    </row>
    <row r="8" spans="1:16" s="14" customFormat="1" ht="13.5">
      <c r="A8" s="145"/>
      <c r="B8" s="120"/>
      <c r="C8" s="70"/>
      <c r="D8" s="71"/>
      <c r="E8" s="70"/>
      <c r="F8" s="71"/>
      <c r="G8" s="133"/>
      <c r="H8" s="26"/>
      <c r="I8" s="24" t="s">
        <v>22</v>
      </c>
      <c r="J8" s="25" t="s">
        <v>18</v>
      </c>
      <c r="K8" s="26"/>
      <c r="L8" s="27"/>
      <c r="M8" s="173"/>
      <c r="N8" s="138"/>
      <c r="O8" s="28"/>
      <c r="P8" s="138"/>
    </row>
    <row r="9" spans="1:16" s="14" customFormat="1" ht="13.5">
      <c r="A9" s="146"/>
      <c r="B9" s="120"/>
      <c r="C9" s="72"/>
      <c r="D9" s="73"/>
      <c r="E9" s="72"/>
      <c r="F9" s="73"/>
      <c r="G9" s="133"/>
      <c r="H9" s="30"/>
      <c r="I9" s="29" t="s">
        <v>15</v>
      </c>
      <c r="J9" s="128" t="s">
        <v>19</v>
      </c>
      <c r="K9" s="30"/>
      <c r="L9" s="36"/>
      <c r="M9" s="174"/>
      <c r="N9" s="139"/>
      <c r="O9" s="31"/>
      <c r="P9" s="139"/>
    </row>
    <row r="10" spans="1:16" s="14" customFormat="1" ht="14.25" thickBot="1">
      <c r="A10" s="163"/>
      <c r="B10" s="121"/>
      <c r="C10" s="124" t="s">
        <v>11</v>
      </c>
      <c r="D10" s="125"/>
      <c r="E10" s="124" t="s">
        <v>12</v>
      </c>
      <c r="F10" s="125"/>
      <c r="G10" s="32" t="s">
        <v>28</v>
      </c>
      <c r="H10" s="33"/>
      <c r="I10" s="1" t="s">
        <v>16</v>
      </c>
      <c r="J10" s="129"/>
      <c r="K10" s="33"/>
      <c r="L10" s="34"/>
      <c r="M10" s="175"/>
      <c r="N10" s="140"/>
      <c r="O10" s="35"/>
      <c r="P10" s="140"/>
    </row>
    <row r="11" spans="1:16" s="14" customFormat="1" ht="13.5">
      <c r="A11" s="152">
        <v>1</v>
      </c>
      <c r="B11" s="87">
        <v>111</v>
      </c>
      <c r="C11" s="159" t="s">
        <v>240</v>
      </c>
      <c r="D11" s="160"/>
      <c r="E11" s="157">
        <v>54263</v>
      </c>
      <c r="F11" s="158"/>
      <c r="G11" s="104" t="s">
        <v>49</v>
      </c>
      <c r="H11" s="13"/>
      <c r="I11" s="5">
        <v>0.23958333333333334</v>
      </c>
      <c r="J11" s="4">
        <f>I12-I11</f>
        <v>0.09775462962962964</v>
      </c>
      <c r="K11" s="77">
        <f>J11/"01:00:00"</f>
        <v>2.3461111111111115</v>
      </c>
      <c r="L11" s="77" t="e">
        <f>#REF!/"01:00:00"</f>
        <v>#REF!</v>
      </c>
      <c r="M11" s="82">
        <f>J11</f>
        <v>0.09775462962962964</v>
      </c>
      <c r="N11" s="74">
        <f>20/O11</f>
        <v>8.524745441629172</v>
      </c>
      <c r="O11" s="77">
        <f>M11/"01:00:00"</f>
        <v>2.3461111111111115</v>
      </c>
      <c r="P11" s="65" t="s">
        <v>282</v>
      </c>
    </row>
    <row r="12" spans="1:16" s="14" customFormat="1" ht="13.5">
      <c r="A12" s="153"/>
      <c r="B12" s="64"/>
      <c r="C12" s="92"/>
      <c r="D12" s="94"/>
      <c r="E12" s="92" t="s">
        <v>241</v>
      </c>
      <c r="F12" s="94"/>
      <c r="G12" s="95"/>
      <c r="H12" s="13"/>
      <c r="I12" s="8">
        <v>0.337337962962963</v>
      </c>
      <c r="J12" s="7">
        <f>20/K11</f>
        <v>8.524745441629172</v>
      </c>
      <c r="K12" s="78"/>
      <c r="L12" s="78"/>
      <c r="M12" s="83"/>
      <c r="N12" s="75"/>
      <c r="O12" s="78"/>
      <c r="P12" s="66"/>
    </row>
    <row r="13" spans="1:16" s="14" customFormat="1" ht="13.5">
      <c r="A13" s="153"/>
      <c r="B13" s="64"/>
      <c r="C13" s="92"/>
      <c r="D13" s="94"/>
      <c r="E13" s="92" t="s">
        <v>242</v>
      </c>
      <c r="F13" s="94"/>
      <c r="G13" s="95" t="s">
        <v>55</v>
      </c>
      <c r="H13" s="13"/>
      <c r="I13" s="10">
        <v>0.3510069444444444</v>
      </c>
      <c r="J13" s="80">
        <v>52</v>
      </c>
      <c r="K13" s="78"/>
      <c r="L13" s="78"/>
      <c r="M13" s="83"/>
      <c r="N13" s="75"/>
      <c r="O13" s="78"/>
      <c r="P13" s="66"/>
    </row>
    <row r="14" spans="1:16" s="14" customFormat="1" ht="14.25" thickBot="1">
      <c r="A14" s="153"/>
      <c r="B14" s="62"/>
      <c r="C14" s="97" t="s">
        <v>243</v>
      </c>
      <c r="D14" s="98"/>
      <c r="E14" s="45" t="s">
        <v>66</v>
      </c>
      <c r="F14" s="46">
        <v>2000</v>
      </c>
      <c r="G14" s="96"/>
      <c r="H14" s="13"/>
      <c r="I14" s="2">
        <f>I13-I12</f>
        <v>0.013668981481481435</v>
      </c>
      <c r="J14" s="81"/>
      <c r="K14" s="79"/>
      <c r="L14" s="79"/>
      <c r="M14" s="84"/>
      <c r="N14" s="76"/>
      <c r="O14" s="79"/>
      <c r="P14" s="67"/>
    </row>
    <row r="15" spans="1:16" s="14" customFormat="1" ht="13.5">
      <c r="A15" s="153"/>
      <c r="B15" s="87">
        <v>112</v>
      </c>
      <c r="C15" s="159" t="s">
        <v>244</v>
      </c>
      <c r="D15" s="160"/>
      <c r="E15" s="159" t="s">
        <v>245</v>
      </c>
      <c r="F15" s="160"/>
      <c r="G15" s="104" t="s">
        <v>246</v>
      </c>
      <c r="H15" s="13"/>
      <c r="I15" s="5">
        <v>0.23958333333333334</v>
      </c>
      <c r="J15" s="4">
        <f>I16-I15</f>
        <v>0.09778935185185186</v>
      </c>
      <c r="K15" s="77">
        <f>J15/"01:00:00"</f>
        <v>2.346944444444445</v>
      </c>
      <c r="L15" s="77" t="e">
        <f>#REF!/"01:00:00"</f>
        <v>#REF!</v>
      </c>
      <c r="M15" s="82">
        <f>J15</f>
        <v>0.09778935185185186</v>
      </c>
      <c r="N15" s="74">
        <f>20/O15</f>
        <v>8.521718546573558</v>
      </c>
      <c r="O15" s="77">
        <f>M15/"01:00:00"</f>
        <v>2.346944444444445</v>
      </c>
      <c r="P15" s="65" t="s">
        <v>282</v>
      </c>
    </row>
    <row r="16" spans="1:16" s="14" customFormat="1" ht="13.5">
      <c r="A16" s="153"/>
      <c r="B16" s="64"/>
      <c r="C16" s="92"/>
      <c r="D16" s="94"/>
      <c r="E16" s="92"/>
      <c r="F16" s="94"/>
      <c r="G16" s="95"/>
      <c r="H16" s="13"/>
      <c r="I16" s="8">
        <v>0.3373726851851852</v>
      </c>
      <c r="J16" s="7">
        <f>20/K15</f>
        <v>8.521718546573558</v>
      </c>
      <c r="K16" s="78"/>
      <c r="L16" s="78"/>
      <c r="M16" s="83"/>
      <c r="N16" s="75"/>
      <c r="O16" s="78"/>
      <c r="P16" s="66"/>
    </row>
    <row r="17" spans="1:16" s="14" customFormat="1" ht="13.5">
      <c r="A17" s="153"/>
      <c r="B17" s="64"/>
      <c r="C17" s="92"/>
      <c r="D17" s="94"/>
      <c r="E17" s="92" t="s">
        <v>247</v>
      </c>
      <c r="F17" s="94"/>
      <c r="G17" s="95" t="s">
        <v>248</v>
      </c>
      <c r="H17" s="13"/>
      <c r="I17" s="10">
        <v>0.34908564814814813</v>
      </c>
      <c r="J17" s="80">
        <v>48</v>
      </c>
      <c r="K17" s="78"/>
      <c r="L17" s="78"/>
      <c r="M17" s="83"/>
      <c r="N17" s="75"/>
      <c r="O17" s="78"/>
      <c r="P17" s="66"/>
    </row>
    <row r="18" spans="1:16" s="14" customFormat="1" ht="14.25" thickBot="1">
      <c r="A18" s="153"/>
      <c r="B18" s="62"/>
      <c r="C18" s="97" t="s">
        <v>249</v>
      </c>
      <c r="D18" s="98"/>
      <c r="E18" s="45" t="s">
        <v>250</v>
      </c>
      <c r="F18" s="46">
        <v>1998</v>
      </c>
      <c r="G18" s="96"/>
      <c r="H18" s="13"/>
      <c r="I18" s="2">
        <f>I17-I16</f>
        <v>0.011712962962962925</v>
      </c>
      <c r="J18" s="81"/>
      <c r="K18" s="79"/>
      <c r="L18" s="79"/>
      <c r="M18" s="84"/>
      <c r="N18" s="76"/>
      <c r="O18" s="79"/>
      <c r="P18" s="67"/>
    </row>
    <row r="19" spans="1:16" s="14" customFormat="1" ht="13.5">
      <c r="A19" s="153"/>
      <c r="B19" s="87">
        <v>113</v>
      </c>
      <c r="C19" s="159" t="s">
        <v>251</v>
      </c>
      <c r="D19" s="160"/>
      <c r="E19" s="157">
        <v>24994</v>
      </c>
      <c r="F19" s="158"/>
      <c r="G19" s="104" t="s">
        <v>207</v>
      </c>
      <c r="H19" s="13"/>
      <c r="I19" s="5">
        <v>0.23958333333333334</v>
      </c>
      <c r="J19" s="4">
        <f>I20-I19</f>
        <v>0.11962962962962961</v>
      </c>
      <c r="K19" s="77">
        <f>J19/"01:00:00"</f>
        <v>2.871111111111111</v>
      </c>
      <c r="L19" s="77" t="e">
        <f>#REF!/"01:00:00"</f>
        <v>#REF!</v>
      </c>
      <c r="M19" s="82">
        <f>J19</f>
        <v>0.11962962962962961</v>
      </c>
      <c r="N19" s="74">
        <f>20/O19</f>
        <v>6.965944272445821</v>
      </c>
      <c r="O19" s="77">
        <f>M19/"01:00:00"</f>
        <v>2.871111111111111</v>
      </c>
      <c r="P19" s="65" t="s">
        <v>282</v>
      </c>
    </row>
    <row r="20" spans="1:16" s="14" customFormat="1" ht="13.5">
      <c r="A20" s="153"/>
      <c r="B20" s="64"/>
      <c r="C20" s="92"/>
      <c r="D20" s="94"/>
      <c r="E20" s="92" t="s">
        <v>252</v>
      </c>
      <c r="F20" s="94"/>
      <c r="G20" s="95"/>
      <c r="H20" s="13"/>
      <c r="I20" s="8">
        <v>0.35921296296296296</v>
      </c>
      <c r="J20" s="7">
        <f>20/K19</f>
        <v>6.965944272445821</v>
      </c>
      <c r="K20" s="78"/>
      <c r="L20" s="78"/>
      <c r="M20" s="83"/>
      <c r="N20" s="75"/>
      <c r="O20" s="78"/>
      <c r="P20" s="66"/>
    </row>
    <row r="21" spans="1:16" s="14" customFormat="1" ht="13.5">
      <c r="A21" s="153"/>
      <c r="B21" s="64"/>
      <c r="C21" s="92"/>
      <c r="D21" s="94"/>
      <c r="E21" s="92" t="s">
        <v>253</v>
      </c>
      <c r="F21" s="94"/>
      <c r="G21" s="95" t="s">
        <v>210</v>
      </c>
      <c r="H21" s="13"/>
      <c r="I21" s="10">
        <v>0.3703703703703704</v>
      </c>
      <c r="J21" s="80">
        <v>36</v>
      </c>
      <c r="K21" s="78"/>
      <c r="L21" s="78"/>
      <c r="M21" s="83"/>
      <c r="N21" s="75"/>
      <c r="O21" s="78"/>
      <c r="P21" s="66"/>
    </row>
    <row r="22" spans="1:16" s="14" customFormat="1" ht="14.25" thickBot="1">
      <c r="A22" s="153"/>
      <c r="B22" s="62"/>
      <c r="C22" s="97" t="s">
        <v>254</v>
      </c>
      <c r="D22" s="98"/>
      <c r="E22" s="45" t="s">
        <v>58</v>
      </c>
      <c r="F22" s="46">
        <v>1992</v>
      </c>
      <c r="G22" s="96"/>
      <c r="H22" s="13"/>
      <c r="I22" s="2">
        <f>I21-I20</f>
        <v>0.01115740740740745</v>
      </c>
      <c r="J22" s="81"/>
      <c r="K22" s="79"/>
      <c r="L22" s="79"/>
      <c r="M22" s="84"/>
      <c r="N22" s="76"/>
      <c r="O22" s="79"/>
      <c r="P22" s="67"/>
    </row>
    <row r="23" spans="1:16" s="14" customFormat="1" ht="13.5">
      <c r="A23" s="153"/>
      <c r="B23" s="87">
        <v>114</v>
      </c>
      <c r="C23" s="159" t="s">
        <v>255</v>
      </c>
      <c r="D23" s="160"/>
      <c r="E23" s="159" t="s">
        <v>284</v>
      </c>
      <c r="F23" s="160"/>
      <c r="G23" s="104" t="s">
        <v>207</v>
      </c>
      <c r="H23" s="77" t="e">
        <f>#REF!/"01:00:00"</f>
        <v>#REF!</v>
      </c>
      <c r="I23" s="5">
        <v>0.23958333333333334</v>
      </c>
      <c r="J23" s="4">
        <f>I24-I23</f>
        <v>0.11965277777777775</v>
      </c>
      <c r="K23" s="77">
        <f>J23/"01:00:00"</f>
        <v>2.871666666666666</v>
      </c>
      <c r="L23" s="77" t="e">
        <f>#REF!/"01:00:00"</f>
        <v>#REF!</v>
      </c>
      <c r="M23" s="82">
        <f>J23</f>
        <v>0.11965277777777775</v>
      </c>
      <c r="N23" s="74">
        <f>20/O23</f>
        <v>6.964596633778295</v>
      </c>
      <c r="O23" s="77">
        <f>M23/"01:00:00"</f>
        <v>2.871666666666666</v>
      </c>
      <c r="P23" s="65" t="s">
        <v>282</v>
      </c>
    </row>
    <row r="24" spans="1:16" s="14" customFormat="1" ht="13.5">
      <c r="A24" s="153"/>
      <c r="B24" s="64"/>
      <c r="C24" s="92"/>
      <c r="D24" s="94"/>
      <c r="E24" s="92"/>
      <c r="F24" s="94"/>
      <c r="G24" s="95"/>
      <c r="H24" s="78"/>
      <c r="I24" s="8">
        <v>0.3592361111111111</v>
      </c>
      <c r="J24" s="7">
        <f>20/K23</f>
        <v>6.964596633778295</v>
      </c>
      <c r="K24" s="78"/>
      <c r="L24" s="78"/>
      <c r="M24" s="83"/>
      <c r="N24" s="75"/>
      <c r="O24" s="78"/>
      <c r="P24" s="66"/>
    </row>
    <row r="25" spans="1:16" s="14" customFormat="1" ht="13.5">
      <c r="A25" s="153"/>
      <c r="B25" s="64"/>
      <c r="C25" s="92"/>
      <c r="D25" s="94"/>
      <c r="E25" s="92" t="s">
        <v>285</v>
      </c>
      <c r="F25" s="94"/>
      <c r="G25" s="95" t="s">
        <v>210</v>
      </c>
      <c r="H25" s="78"/>
      <c r="I25" s="10">
        <v>0.37043981481481486</v>
      </c>
      <c r="J25" s="80">
        <v>52</v>
      </c>
      <c r="K25" s="78"/>
      <c r="L25" s="78"/>
      <c r="M25" s="83"/>
      <c r="N25" s="75"/>
      <c r="O25" s="78"/>
      <c r="P25" s="66"/>
    </row>
    <row r="26" spans="1:16" s="14" customFormat="1" ht="14.25" thickBot="1">
      <c r="A26" s="153"/>
      <c r="B26" s="62"/>
      <c r="C26" s="97" t="s">
        <v>256</v>
      </c>
      <c r="D26" s="98"/>
      <c r="E26" s="47" t="s">
        <v>58</v>
      </c>
      <c r="F26" s="48">
        <v>2000</v>
      </c>
      <c r="G26" s="96"/>
      <c r="H26" s="79"/>
      <c r="I26" s="2">
        <f>I25-I24</f>
        <v>0.011203703703703771</v>
      </c>
      <c r="J26" s="81"/>
      <c r="K26" s="79"/>
      <c r="L26" s="79"/>
      <c r="M26" s="84"/>
      <c r="N26" s="76"/>
      <c r="O26" s="79"/>
      <c r="P26" s="67"/>
    </row>
    <row r="27" spans="1:16" ht="13.5">
      <c r="A27" s="153"/>
      <c r="B27" s="87">
        <v>115</v>
      </c>
      <c r="C27" s="159" t="s">
        <v>257</v>
      </c>
      <c r="D27" s="160"/>
      <c r="E27" s="159" t="s">
        <v>258</v>
      </c>
      <c r="F27" s="160"/>
      <c r="G27" s="104" t="s">
        <v>106</v>
      </c>
      <c r="I27" s="5">
        <v>0.23958333333333334</v>
      </c>
      <c r="J27" s="4">
        <f>I28-I27</f>
        <v>0.12280092592592592</v>
      </c>
      <c r="K27" s="77">
        <f>J27/"01:00:00"</f>
        <v>2.9472222222222224</v>
      </c>
      <c r="L27" s="77" t="e">
        <f>#REF!/"01:00:00"</f>
        <v>#REF!</v>
      </c>
      <c r="M27" s="82">
        <f>J27</f>
        <v>0.12280092592592592</v>
      </c>
      <c r="N27" s="74">
        <f>20/O27</f>
        <v>6.786050895381715</v>
      </c>
      <c r="O27" s="77">
        <f>M27/"01:00:00"</f>
        <v>2.9472222222222224</v>
      </c>
      <c r="P27" s="65" t="s">
        <v>282</v>
      </c>
    </row>
    <row r="28" spans="1:16" ht="13.5">
      <c r="A28" s="153"/>
      <c r="B28" s="64"/>
      <c r="C28" s="92"/>
      <c r="D28" s="94"/>
      <c r="E28" s="92"/>
      <c r="F28" s="94"/>
      <c r="G28" s="95"/>
      <c r="I28" s="8">
        <v>0.36238425925925927</v>
      </c>
      <c r="J28" s="7">
        <f>20/K27</f>
        <v>6.786050895381715</v>
      </c>
      <c r="K28" s="78"/>
      <c r="L28" s="78"/>
      <c r="M28" s="83"/>
      <c r="N28" s="75"/>
      <c r="O28" s="78"/>
      <c r="P28" s="66"/>
    </row>
    <row r="29" spans="1:16" ht="13.5">
      <c r="A29" s="153"/>
      <c r="B29" s="64"/>
      <c r="C29" s="92"/>
      <c r="D29" s="94"/>
      <c r="E29" s="92" t="s">
        <v>259</v>
      </c>
      <c r="F29" s="94"/>
      <c r="G29" s="95" t="s">
        <v>124</v>
      </c>
      <c r="I29" s="10">
        <v>0.37828703703703703</v>
      </c>
      <c r="J29" s="80">
        <v>44</v>
      </c>
      <c r="K29" s="78"/>
      <c r="L29" s="78"/>
      <c r="M29" s="83"/>
      <c r="N29" s="75"/>
      <c r="O29" s="78"/>
      <c r="P29" s="66"/>
    </row>
    <row r="30" spans="1:16" ht="14.25" thickBot="1">
      <c r="A30" s="154"/>
      <c r="B30" s="62"/>
      <c r="C30" s="97" t="s">
        <v>260</v>
      </c>
      <c r="D30" s="98"/>
      <c r="E30" s="47" t="s">
        <v>57</v>
      </c>
      <c r="F30" s="48">
        <v>2006</v>
      </c>
      <c r="G30" s="96"/>
      <c r="I30" s="2">
        <f>I29-I28</f>
        <v>0.015902777777777766</v>
      </c>
      <c r="J30" s="81"/>
      <c r="K30" s="79"/>
      <c r="L30" s="79"/>
      <c r="M30" s="84"/>
      <c r="N30" s="76"/>
      <c r="O30" s="79"/>
      <c r="P30" s="67"/>
    </row>
    <row r="31" spans="1:16" ht="13.5">
      <c r="A31" s="105" t="s">
        <v>126</v>
      </c>
      <c r="B31" s="106"/>
      <c r="C31" s="106"/>
      <c r="D31" s="106"/>
      <c r="E31" s="106"/>
      <c r="F31" s="106"/>
      <c r="G31" s="107"/>
      <c r="I31" s="5">
        <v>0.23958333333333334</v>
      </c>
      <c r="J31" s="4">
        <f>I32-I31</f>
        <v>0.12499999999999997</v>
      </c>
      <c r="K31" s="77">
        <f>J31/"01:00:00"</f>
        <v>2.9999999999999996</v>
      </c>
      <c r="L31" s="77" t="e">
        <f>#REF!/"01:00:00"</f>
        <v>#REF!</v>
      </c>
      <c r="M31" s="82">
        <f>J31</f>
        <v>0.12499999999999997</v>
      </c>
      <c r="N31" s="74">
        <f>20/O31</f>
        <v>6.666666666666668</v>
      </c>
      <c r="O31" s="77">
        <f>M31/"01:00:00"</f>
        <v>2.9999999999999996</v>
      </c>
      <c r="P31" s="65" t="s">
        <v>220</v>
      </c>
    </row>
    <row r="32" spans="1:16" ht="13.5">
      <c r="A32" s="108"/>
      <c r="B32" s="109"/>
      <c r="C32" s="109"/>
      <c r="D32" s="109"/>
      <c r="E32" s="109"/>
      <c r="F32" s="109"/>
      <c r="G32" s="110"/>
      <c r="I32" s="58">
        <v>0.3645833333333333</v>
      </c>
      <c r="J32" s="7">
        <f>20/K31</f>
        <v>6.666666666666668</v>
      </c>
      <c r="K32" s="78"/>
      <c r="L32" s="78"/>
      <c r="M32" s="83"/>
      <c r="N32" s="75"/>
      <c r="O32" s="78"/>
      <c r="P32" s="66"/>
    </row>
    <row r="33" spans="1:16" ht="13.5">
      <c r="A33" s="108"/>
      <c r="B33" s="109"/>
      <c r="C33" s="109"/>
      <c r="D33" s="109"/>
      <c r="E33" s="109"/>
      <c r="F33" s="109"/>
      <c r="G33" s="110"/>
      <c r="I33" s="10">
        <v>0.3854166666666667</v>
      </c>
      <c r="J33" s="80"/>
      <c r="K33" s="78"/>
      <c r="L33" s="78"/>
      <c r="M33" s="83"/>
      <c r="N33" s="75"/>
      <c r="O33" s="78"/>
      <c r="P33" s="66"/>
    </row>
    <row r="34" spans="1:16" ht="14.25" thickBot="1">
      <c r="A34" s="111"/>
      <c r="B34" s="112"/>
      <c r="C34" s="112"/>
      <c r="D34" s="112"/>
      <c r="E34" s="112"/>
      <c r="F34" s="112"/>
      <c r="G34" s="113"/>
      <c r="I34" s="2">
        <f>I33-I32</f>
        <v>0.02083333333333337</v>
      </c>
      <c r="J34" s="81"/>
      <c r="K34" s="79"/>
      <c r="L34" s="79"/>
      <c r="M34" s="84"/>
      <c r="N34" s="76"/>
      <c r="O34" s="79"/>
      <c r="P34" s="67"/>
    </row>
    <row r="35" spans="1:16" ht="13.5">
      <c r="A35" s="105" t="s">
        <v>264</v>
      </c>
      <c r="B35" s="106"/>
      <c r="C35" s="106"/>
      <c r="D35" s="106"/>
      <c r="E35" s="106"/>
      <c r="F35" s="106"/>
      <c r="G35" s="107"/>
      <c r="I35" s="5">
        <v>0.23958333333333334</v>
      </c>
      <c r="J35" s="4">
        <f>I36-I35</f>
        <v>0.08333333333333334</v>
      </c>
      <c r="K35" s="77">
        <f>J35/"01:00:00"</f>
        <v>2.0000000000000004</v>
      </c>
      <c r="L35" s="77" t="e">
        <f>#REF!/"01:00:00"</f>
        <v>#REF!</v>
      </c>
      <c r="M35" s="82">
        <f>J35</f>
        <v>0.08333333333333334</v>
      </c>
      <c r="N35" s="74">
        <f>20/O35</f>
        <v>9.999999999999998</v>
      </c>
      <c r="O35" s="77">
        <f>M35/"01:00:00"</f>
        <v>2.0000000000000004</v>
      </c>
      <c r="P35" s="65"/>
    </row>
    <row r="36" spans="1:16" ht="13.5">
      <c r="A36" s="108"/>
      <c r="B36" s="109"/>
      <c r="C36" s="109"/>
      <c r="D36" s="109"/>
      <c r="E36" s="109"/>
      <c r="F36" s="109"/>
      <c r="G36" s="110"/>
      <c r="I36" s="8">
        <v>0.3229166666666667</v>
      </c>
      <c r="J36" s="7">
        <f>20/K35</f>
        <v>9.999999999999998</v>
      </c>
      <c r="K36" s="78"/>
      <c r="L36" s="78"/>
      <c r="M36" s="83"/>
      <c r="N36" s="75"/>
      <c r="O36" s="78"/>
      <c r="P36" s="66"/>
    </row>
    <row r="37" spans="1:16" ht="13.5">
      <c r="A37" s="108"/>
      <c r="B37" s="109"/>
      <c r="C37" s="109"/>
      <c r="D37" s="109"/>
      <c r="E37" s="109"/>
      <c r="F37" s="109"/>
      <c r="G37" s="110"/>
      <c r="I37" s="10">
        <v>0.34375</v>
      </c>
      <c r="J37" s="80"/>
      <c r="K37" s="78"/>
      <c r="L37" s="78"/>
      <c r="M37" s="83"/>
      <c r="N37" s="75"/>
      <c r="O37" s="78"/>
      <c r="P37" s="66"/>
    </row>
    <row r="38" spans="1:16" ht="14.25" thickBot="1">
      <c r="A38" s="111"/>
      <c r="B38" s="112"/>
      <c r="C38" s="112"/>
      <c r="D38" s="112"/>
      <c r="E38" s="112"/>
      <c r="F38" s="112"/>
      <c r="G38" s="113"/>
      <c r="I38" s="2">
        <f>I37-I36</f>
        <v>0.020833333333333315</v>
      </c>
      <c r="J38" s="81"/>
      <c r="K38" s="79"/>
      <c r="L38" s="79"/>
      <c r="M38" s="84"/>
      <c r="N38" s="76"/>
      <c r="O38" s="79"/>
      <c r="P38" s="67"/>
    </row>
  </sheetData>
  <sheetProtection/>
  <mergeCells count="110">
    <mergeCell ref="N2:P2"/>
    <mergeCell ref="I6:J6"/>
    <mergeCell ref="B19:B22"/>
    <mergeCell ref="C19:D21"/>
    <mergeCell ref="E19:F19"/>
    <mergeCell ref="G19:G20"/>
    <mergeCell ref="E20:F20"/>
    <mergeCell ref="E21:F21"/>
    <mergeCell ref="G21:G22"/>
    <mergeCell ref="G17:G18"/>
    <mergeCell ref="C18:D18"/>
    <mergeCell ref="P35:P38"/>
    <mergeCell ref="O19:O22"/>
    <mergeCell ref="P19:P22"/>
    <mergeCell ref="J21:J22"/>
    <mergeCell ref="P31:P34"/>
    <mergeCell ref="K19:K22"/>
    <mergeCell ref="L19:L22"/>
    <mergeCell ref="P23:P26"/>
    <mergeCell ref="P15:P18"/>
    <mergeCell ref="P11:P14"/>
    <mergeCell ref="A11:A30"/>
    <mergeCell ref="E29:F29"/>
    <mergeCell ref="B27:B30"/>
    <mergeCell ref="C27:D29"/>
    <mergeCell ref="C30:D30"/>
    <mergeCell ref="C26:D26"/>
    <mergeCell ref="C23:D25"/>
    <mergeCell ref="B11:B14"/>
    <mergeCell ref="B15:B18"/>
    <mergeCell ref="J17:J18"/>
    <mergeCell ref="M19:M22"/>
    <mergeCell ref="N19:N22"/>
    <mergeCell ref="N15:N18"/>
    <mergeCell ref="O15:O18"/>
    <mergeCell ref="K23:K26"/>
    <mergeCell ref="N23:N26"/>
    <mergeCell ref="O23:O26"/>
    <mergeCell ref="E13:F13"/>
    <mergeCell ref="E15:F16"/>
    <mergeCell ref="G15:G16"/>
    <mergeCell ref="E23:F24"/>
    <mergeCell ref="H23:H26"/>
    <mergeCell ref="B23:B26"/>
    <mergeCell ref="C11:D13"/>
    <mergeCell ref="C14:D14"/>
    <mergeCell ref="E25:F25"/>
    <mergeCell ref="E17:F17"/>
    <mergeCell ref="E11:F11"/>
    <mergeCell ref="E12:F12"/>
    <mergeCell ref="C15:D17"/>
    <mergeCell ref="C22:D22"/>
    <mergeCell ref="N4:P4"/>
    <mergeCell ref="P5:P10"/>
    <mergeCell ref="N5:N10"/>
    <mergeCell ref="A1:E2"/>
    <mergeCell ref="F2:J2"/>
    <mergeCell ref="I5:J5"/>
    <mergeCell ref="A5:A10"/>
    <mergeCell ref="B5:B10"/>
    <mergeCell ref="E10:F10"/>
    <mergeCell ref="C5:D5"/>
    <mergeCell ref="C10:D10"/>
    <mergeCell ref="C6:D9"/>
    <mergeCell ref="E6:F9"/>
    <mergeCell ref="O11:O14"/>
    <mergeCell ref="M5:M10"/>
    <mergeCell ref="J9:J10"/>
    <mergeCell ref="G5:G9"/>
    <mergeCell ref="G13:G14"/>
    <mergeCell ref="G11:G12"/>
    <mergeCell ref="E5:F5"/>
    <mergeCell ref="J29:J30"/>
    <mergeCell ref="K27:K30"/>
    <mergeCell ref="O27:O30"/>
    <mergeCell ref="J13:J14"/>
    <mergeCell ref="K11:K14"/>
    <mergeCell ref="N27:N30"/>
    <mergeCell ref="N11:N14"/>
    <mergeCell ref="M27:M30"/>
    <mergeCell ref="M23:M26"/>
    <mergeCell ref="L23:L26"/>
    <mergeCell ref="G29:G30"/>
    <mergeCell ref="L11:L14"/>
    <mergeCell ref="M11:M14"/>
    <mergeCell ref="G25:G26"/>
    <mergeCell ref="J25:J26"/>
    <mergeCell ref="G23:G24"/>
    <mergeCell ref="G27:G28"/>
    <mergeCell ref="K15:K18"/>
    <mergeCell ref="L15:L18"/>
    <mergeCell ref="M15:M18"/>
    <mergeCell ref="E27:F28"/>
    <mergeCell ref="A3:P3"/>
    <mergeCell ref="K31:K34"/>
    <mergeCell ref="L31:L34"/>
    <mergeCell ref="M31:M34"/>
    <mergeCell ref="N31:N34"/>
    <mergeCell ref="O31:O34"/>
    <mergeCell ref="J33:J34"/>
    <mergeCell ref="L27:L30"/>
    <mergeCell ref="P27:P30"/>
    <mergeCell ref="O35:O38"/>
    <mergeCell ref="J37:J38"/>
    <mergeCell ref="A31:G34"/>
    <mergeCell ref="A35:G38"/>
    <mergeCell ref="K35:K38"/>
    <mergeCell ref="L35:L38"/>
    <mergeCell ref="M35:M38"/>
    <mergeCell ref="N35:N38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2012-06-05T00:52:41Z</cp:lastPrinted>
  <dcterms:created xsi:type="dcterms:W3CDTF">2007-07-24T02:59:00Z</dcterms:created>
  <dcterms:modified xsi:type="dcterms:W3CDTF">2012-06-05T10:50:49Z</dcterms:modified>
  <cp:category/>
  <cp:version/>
  <cp:contentType/>
  <cp:contentStatus/>
</cp:coreProperties>
</file>