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3"/>
  </bookViews>
  <sheets>
    <sheet name="原紙" sheetId="1" r:id="rId1"/>
    <sheet name="120km(FEI)" sheetId="2" r:id="rId2"/>
    <sheet name="80km(FEI、JEF) " sheetId="3" r:id="rId3"/>
    <sheet name="60km" sheetId="4" r:id="rId4"/>
    <sheet name="40km" sheetId="5" r:id="rId5"/>
    <sheet name="20km" sheetId="6" r:id="rId6"/>
  </sheets>
  <definedNames/>
  <calcPr fullCalcOnLoad="1"/>
</workbook>
</file>

<file path=xl/sharedStrings.xml><?xml version="1.0" encoding="utf-8"?>
<sst xmlns="http://schemas.openxmlformats.org/spreadsheetml/2006/main" count="378" uniqueCount="184">
  <si>
    <t>細野　利昭</t>
  </si>
  <si>
    <t>心拍</t>
  </si>
  <si>
    <t>出番</t>
  </si>
  <si>
    <t>選手名</t>
  </si>
  <si>
    <t>馬名</t>
  </si>
  <si>
    <t>所属</t>
  </si>
  <si>
    <t>ゼッケン馬番号</t>
  </si>
  <si>
    <t>スタート</t>
  </si>
  <si>
    <t>ゴール</t>
  </si>
  <si>
    <t>インタイム</t>
  </si>
  <si>
    <t>１ﾚｸﾞ３０ｋｍ</t>
  </si>
  <si>
    <t>全走行時間</t>
  </si>
  <si>
    <t>全平均時速</t>
  </si>
  <si>
    <t>走行時間</t>
  </si>
  <si>
    <t>平均時速</t>
  </si>
  <si>
    <t>結果</t>
  </si>
  <si>
    <t>審判長：</t>
  </si>
  <si>
    <t>年齢,性別,毛色,品種</t>
  </si>
  <si>
    <t>２ﾚｸﾞ２０ｋｍ</t>
  </si>
  <si>
    <t>北池　ひろみ</t>
  </si>
  <si>
    <t>赤間　史明</t>
  </si>
  <si>
    <t>３ﾚｸﾞ３０ｋｍ</t>
  </si>
  <si>
    <t>涼馬</t>
  </si>
  <si>
    <t>日本RC</t>
  </si>
  <si>
    <t>八王子RC</t>
  </si>
  <si>
    <t>村岡　章</t>
  </si>
  <si>
    <t>八ヶ岳LR</t>
  </si>
  <si>
    <t>福森　享子</t>
  </si>
  <si>
    <t>アラビアンHR</t>
  </si>
  <si>
    <t>西山　千香子</t>
  </si>
  <si>
    <t>飯綱RP</t>
  </si>
  <si>
    <t>谷　邦彦</t>
  </si>
  <si>
    <t>勝太郎</t>
  </si>
  <si>
    <t>倉科　啓子</t>
  </si>
  <si>
    <t>ティッカー･テープ</t>
  </si>
  <si>
    <t>中村　三賀美</t>
  </si>
  <si>
    <t>遠藤　乃理子</t>
  </si>
  <si>
    <t>佐々木　彩妃</t>
  </si>
  <si>
    <t>佐々木　保</t>
  </si>
  <si>
    <t>三橋　文夫</t>
  </si>
  <si>
    <t>アラビアンHR</t>
  </si>
  <si>
    <t>カリーム</t>
  </si>
  <si>
    <r>
      <t>２ﾚｸﾞ3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ｋｍ</t>
    </r>
  </si>
  <si>
    <t>スタート</t>
  </si>
  <si>
    <t>スタート</t>
  </si>
  <si>
    <t>ゴール</t>
  </si>
  <si>
    <t>インタイム</t>
  </si>
  <si>
    <t>アラビアンHR</t>
  </si>
  <si>
    <t>FEI公認種目</t>
  </si>
  <si>
    <t>JEF公認種目</t>
  </si>
  <si>
    <r>
      <t>２ﾚｸﾞ3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ｋｍ</t>
    </r>
  </si>
  <si>
    <t>インタイム</t>
  </si>
  <si>
    <t>２００９年６月１２日(金)～９月１３日(土)   照月湖CEI２☆１２０km/CEI１☆８０kmエンデユランス馬術大会　＆　照月湖エンデュランス馬術大会6月</t>
  </si>
  <si>
    <t>USA112200</t>
  </si>
  <si>
    <t>アラビアンHR</t>
  </si>
  <si>
    <t>ギィタップ</t>
  </si>
  <si>
    <t>Nishiyama Chikako</t>
  </si>
  <si>
    <t>DAMEON PJ</t>
  </si>
  <si>
    <t>JPN40025</t>
  </si>
  <si>
    <t>アラビアンHR</t>
  </si>
  <si>
    <t>アイディール</t>
  </si>
  <si>
    <t>Fukumori Kyoko</t>
  </si>
  <si>
    <t>RUSHCREEK IDEAL</t>
  </si>
  <si>
    <t>JPN40027</t>
  </si>
  <si>
    <t>Kitaike Hiromi</t>
  </si>
  <si>
    <t>KAREEM PJ</t>
  </si>
  <si>
    <t>JPN40024</t>
  </si>
  <si>
    <t>ポニーボーイ</t>
  </si>
  <si>
    <t>Endo Noriko</t>
  </si>
  <si>
    <t>PONY BOY</t>
  </si>
  <si>
    <t>USA07638</t>
  </si>
  <si>
    <t>アラビアンHR</t>
  </si>
  <si>
    <t>マキナ</t>
  </si>
  <si>
    <t>Sasaki Ayame</t>
  </si>
  <si>
    <t>MAQINA</t>
  </si>
  <si>
    <t>JPN40041</t>
  </si>
  <si>
    <t>ﾌﾘｰﾀﾞﾑRC</t>
  </si>
  <si>
    <t>橘　由里香</t>
  </si>
  <si>
    <t>フリーダム･セバスチャン</t>
  </si>
  <si>
    <t>Tachibana Yurika</t>
  </si>
  <si>
    <t>FREEDAM SEBSTIANⅡ</t>
  </si>
  <si>
    <t>JPN40036</t>
  </si>
  <si>
    <t>ネイティブV</t>
  </si>
  <si>
    <t>Tani Kunihiko</t>
  </si>
  <si>
    <t>KATSUTARO</t>
  </si>
  <si>
    <r>
      <t>１ﾚｸﾞ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ｋｍ</t>
    </r>
  </si>
  <si>
    <r>
      <t>３ﾚｸﾞ2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ｋｍ</t>
    </r>
  </si>
  <si>
    <r>
      <t>４ﾚｸﾞ2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ｋｍ</t>
    </r>
  </si>
  <si>
    <r>
      <t>５ﾚｸﾞ1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ｋｍ</t>
    </r>
  </si>
  <si>
    <t>JPN00253</t>
  </si>
  <si>
    <t>井下　香苗</t>
  </si>
  <si>
    <t>Ishita Kanae</t>
  </si>
  <si>
    <t>TYCKER TAPE</t>
  </si>
  <si>
    <t>USA40834</t>
  </si>
  <si>
    <t>シネル</t>
  </si>
  <si>
    <t>Mitsuhashi Fumio</t>
  </si>
  <si>
    <t>BEY CINEL BL</t>
  </si>
  <si>
    <t>JPN00252</t>
  </si>
  <si>
    <t>アラビアンHR</t>
  </si>
  <si>
    <t>ファウスト</t>
  </si>
  <si>
    <t>Sasaki Tamotsu</t>
  </si>
  <si>
    <t>FAUSTO BL</t>
  </si>
  <si>
    <r>
      <t>１ﾚｸﾞ2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ｋｍ</t>
    </r>
  </si>
  <si>
    <r>
      <t>３ﾚｸﾞ2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ｋｍ</t>
    </r>
  </si>
  <si>
    <t>17862(A-6-11)</t>
  </si>
  <si>
    <t>高鳥　勉</t>
  </si>
  <si>
    <t>ユキツバキ</t>
  </si>
  <si>
    <t>Takatori Tsutomu</t>
  </si>
  <si>
    <t>YUKITSUBAKI</t>
  </si>
  <si>
    <t>22015(B-5-9)</t>
  </si>
  <si>
    <t>柳沢　信</t>
  </si>
  <si>
    <t>アンジェラ・アラビアン</t>
  </si>
  <si>
    <t>Yanagisawa Makoto</t>
  </si>
  <si>
    <t>ANGELA ARABIAN</t>
  </si>
  <si>
    <t>２００９年６月１２日(金)～６月１３日(土)   照月湖CEI２☆１２０km/CEI１☆８０kmエンデユランス馬術大会　＆　照月湖エンデュランス馬術大会6月</t>
  </si>
  <si>
    <t>審判長：マイク・トムリンソン</t>
  </si>
  <si>
    <t>桃花姫</t>
  </si>
  <si>
    <t>Nakamura Sagami</t>
  </si>
  <si>
    <t>呉　東富</t>
  </si>
  <si>
    <t>ナイル・ジュエル</t>
  </si>
  <si>
    <t>Go Toufu</t>
  </si>
  <si>
    <t>NILE JEWEL</t>
  </si>
  <si>
    <t>Akama Fumiaki</t>
  </si>
  <si>
    <t>RYOMA</t>
  </si>
  <si>
    <t>宇都宮　洋子</t>
  </si>
  <si>
    <t>フィリー</t>
  </si>
  <si>
    <t>ｶﾅﾃﾞｨｱﾝCY</t>
  </si>
  <si>
    <t>Utsunomiya Youko</t>
  </si>
  <si>
    <t>FILLY</t>
  </si>
  <si>
    <t>フリーダム・ダイバー</t>
  </si>
  <si>
    <t>ﾌﾘｰﾀﾞﾑRC</t>
  </si>
  <si>
    <t>Muraoka Akira</t>
  </si>
  <si>
    <t>FREEDAM DIVER</t>
  </si>
  <si>
    <t>ゼッケン馬No</t>
  </si>
  <si>
    <t>FEI No</t>
  </si>
  <si>
    <t>Rider</t>
  </si>
  <si>
    <t>Horse</t>
  </si>
  <si>
    <t>Rider</t>
  </si>
  <si>
    <t>Horse</t>
  </si>
  <si>
    <t>JEF No</t>
  </si>
  <si>
    <t>Raider</t>
  </si>
  <si>
    <r>
      <t>２ﾚｸﾞ2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ｋｍ</t>
    </r>
  </si>
  <si>
    <r>
      <t>３ﾚｸﾞ1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ｋｍ</t>
    </r>
  </si>
  <si>
    <t>１ﾚｸﾞ2１ｋｍ</t>
  </si>
  <si>
    <t>永田　尚希</t>
  </si>
  <si>
    <t>花子</t>
  </si>
  <si>
    <t>アラビアンHR</t>
  </si>
  <si>
    <t>Nagata Naoki</t>
  </si>
  <si>
    <t>Hanako</t>
  </si>
  <si>
    <t>ストーム</t>
  </si>
  <si>
    <t>Hosono Toshiaki</t>
  </si>
  <si>
    <t>STORM</t>
  </si>
  <si>
    <t>森田　正弘</t>
  </si>
  <si>
    <t>ルーシーM</t>
  </si>
  <si>
    <t>Morita Masahiro</t>
  </si>
  <si>
    <t>LUCY　M</t>
  </si>
  <si>
    <t>伊藤　裕之</t>
  </si>
  <si>
    <t>フリーダム･ダッシャー</t>
  </si>
  <si>
    <t>ﾌﾘｰﾀﾞﾑRC</t>
  </si>
  <si>
    <t>Itou Hiroyuki</t>
  </si>
  <si>
    <t>FREEDAM DASHA</t>
  </si>
  <si>
    <t>１ﾚｸﾞ２１ｋｍ</t>
  </si>
  <si>
    <t>イーネン</t>
  </si>
  <si>
    <t>Kurashina Keiko</t>
  </si>
  <si>
    <t>ENEN</t>
  </si>
  <si>
    <t>穴戸　哲夫</t>
  </si>
  <si>
    <t>Shishido Tetsuo</t>
  </si>
  <si>
    <t>リジューム</t>
  </si>
  <si>
    <t>REJUM</t>
  </si>
  <si>
    <t>海老沢　潤</t>
  </si>
  <si>
    <t>レディーオセロ</t>
  </si>
  <si>
    <t>レアルネップ</t>
  </si>
  <si>
    <t>Ebisawa Jun</t>
  </si>
  <si>
    <t>LADY OTHELLO</t>
  </si>
  <si>
    <t>2ﾚｸﾞ1９ｋｍ</t>
  </si>
  <si>
    <t>途中棄権</t>
  </si>
  <si>
    <t>16:0041</t>
  </si>
  <si>
    <t>3 BC</t>
  </si>
  <si>
    <t>2 BC</t>
  </si>
  <si>
    <t>完走</t>
  </si>
  <si>
    <t>跛行失権</t>
  </si>
  <si>
    <t>ﾀｲﾑｵｰﾊﾞｰ失権</t>
  </si>
  <si>
    <t>ノービス完走</t>
  </si>
  <si>
    <t>MOMOHANAHIME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</si>
</sst>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);[Red]\(0.0\)"/>
    <numFmt numFmtId="178" formatCode="[$-F400]h:mm:ss\ AM/PM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wrapText="1" shrinkToFit="1"/>
    </xf>
    <xf numFmtId="46" fontId="0" fillId="0" borderId="3" xfId="0" applyNumberFormat="1" applyBorder="1" applyAlignment="1">
      <alignment vertical="center" shrinkToFit="1"/>
    </xf>
    <xf numFmtId="177" fontId="0" fillId="0" borderId="2" xfId="0" applyNumberFormat="1" applyBorder="1" applyAlignment="1">
      <alignment horizontal="center" vertical="center" shrinkToFit="1"/>
    </xf>
    <xf numFmtId="178" fontId="0" fillId="0" borderId="3" xfId="0" applyNumberFormat="1" applyBorder="1" applyAlignment="1">
      <alignment vertical="center" shrinkToFit="1"/>
    </xf>
    <xf numFmtId="21" fontId="0" fillId="0" borderId="4" xfId="0" applyNumberFormat="1" applyBorder="1" applyAlignment="1">
      <alignment vertical="center" shrinkToFit="1"/>
    </xf>
    <xf numFmtId="21" fontId="0" fillId="0" borderId="5" xfId="0" applyNumberFormat="1" applyBorder="1" applyAlignment="1">
      <alignment vertical="center" shrinkToFit="1"/>
    </xf>
    <xf numFmtId="21" fontId="0" fillId="0" borderId="0" xfId="0" applyNumberFormat="1" applyAlignment="1">
      <alignment vertical="center" shrinkToFit="1"/>
    </xf>
    <xf numFmtId="21" fontId="0" fillId="0" borderId="6" xfId="0" applyNumberFormat="1" applyBorder="1" applyAlignment="1">
      <alignment vertical="center" shrinkToFit="1"/>
    </xf>
    <xf numFmtId="21" fontId="0" fillId="0" borderId="4" xfId="0" applyNumberFormat="1" applyBorder="1" applyAlignment="1">
      <alignment horizontal="center" vertical="center" shrinkToFit="1"/>
    </xf>
    <xf numFmtId="21" fontId="0" fillId="0" borderId="7" xfId="0" applyNumberFormat="1" applyBorder="1" applyAlignment="1">
      <alignment vertical="center" shrinkToFit="1"/>
    </xf>
    <xf numFmtId="46" fontId="0" fillId="0" borderId="8" xfId="0" applyNumberFormat="1" applyBorder="1" applyAlignment="1">
      <alignment vertical="center" shrinkToFit="1"/>
    </xf>
    <xf numFmtId="178" fontId="0" fillId="0" borderId="8" xfId="0" applyNumberFormat="1" applyBorder="1" applyAlignment="1">
      <alignment vertical="center" shrinkToFit="1"/>
    </xf>
    <xf numFmtId="0" fontId="0" fillId="0" borderId="9" xfId="0" applyBorder="1" applyAlignment="1">
      <alignment horizontal="center" vertical="center" wrapText="1" shrinkToFit="1"/>
    </xf>
    <xf numFmtId="21" fontId="0" fillId="0" borderId="10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/>
    </xf>
    <xf numFmtId="21" fontId="0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21" fontId="5" fillId="0" borderId="5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21" fontId="5" fillId="0" borderId="4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shrinkToFit="1"/>
    </xf>
    <xf numFmtId="21" fontId="0" fillId="0" borderId="7" xfId="0" applyNumberFormat="1" applyFill="1" applyBorder="1" applyAlignment="1">
      <alignment vertical="center" shrinkToFit="1"/>
    </xf>
    <xf numFmtId="46" fontId="0" fillId="0" borderId="3" xfId="0" applyNumberFormat="1" applyFill="1" applyBorder="1" applyAlignment="1">
      <alignment vertical="center" shrinkToFit="1"/>
    </xf>
    <xf numFmtId="21" fontId="0" fillId="0" borderId="6" xfId="0" applyNumberFormat="1" applyFill="1" applyBorder="1" applyAlignment="1">
      <alignment vertical="center" shrinkToFit="1"/>
    </xf>
    <xf numFmtId="178" fontId="0" fillId="0" borderId="3" xfId="0" applyNumberFormat="1" applyFill="1" applyBorder="1" applyAlignment="1">
      <alignment vertical="center" shrinkToFit="1"/>
    </xf>
    <xf numFmtId="21" fontId="0" fillId="0" borderId="7" xfId="0" applyNumberFormat="1" applyFill="1" applyBorder="1" applyAlignment="1">
      <alignment horizontal="right" vertical="center" shrinkToFit="1"/>
    </xf>
    <xf numFmtId="21" fontId="0" fillId="0" borderId="5" xfId="0" applyNumberFormat="1" applyFill="1" applyBorder="1" applyAlignment="1">
      <alignment vertical="center" shrinkToFit="1"/>
    </xf>
    <xf numFmtId="177" fontId="0" fillId="0" borderId="2" xfId="0" applyNumberFormat="1" applyFill="1" applyBorder="1" applyAlignment="1">
      <alignment horizontal="center" vertical="center" shrinkToFit="1"/>
    </xf>
    <xf numFmtId="21" fontId="0" fillId="0" borderId="5" xfId="0" applyNumberFormat="1" applyFill="1" applyBorder="1" applyAlignment="1">
      <alignment horizontal="right" vertical="center" shrinkToFit="1"/>
    </xf>
    <xf numFmtId="21" fontId="0" fillId="0" borderId="4" xfId="0" applyNumberFormat="1" applyFill="1" applyBorder="1" applyAlignment="1">
      <alignment vertical="center" shrinkToFit="1"/>
    </xf>
    <xf numFmtId="21" fontId="0" fillId="0" borderId="4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21" fontId="0" fillId="0" borderId="6" xfId="0" applyNumberFormat="1" applyBorder="1" applyAlignment="1">
      <alignment horizontal="center" vertical="center" shrinkToFit="1"/>
    </xf>
    <xf numFmtId="21" fontId="0" fillId="0" borderId="3" xfId="0" applyNumberFormat="1" applyBorder="1" applyAlignment="1">
      <alignment horizontal="center" vertical="center" shrinkToFit="1"/>
    </xf>
    <xf numFmtId="21" fontId="0" fillId="0" borderId="5" xfId="0" applyNumberFormat="1" applyBorder="1" applyAlignment="1">
      <alignment horizontal="center" vertical="center" shrinkToFit="1"/>
    </xf>
    <xf numFmtId="21" fontId="0" fillId="0" borderId="4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46" fontId="0" fillId="0" borderId="0" xfId="0" applyNumberFormat="1" applyBorder="1" applyAlignment="1">
      <alignment horizontal="center" vertical="center" shrinkToFit="1"/>
    </xf>
    <xf numFmtId="46" fontId="0" fillId="0" borderId="35" xfId="0" applyNumberFormat="1" applyBorder="1" applyAlignment="1">
      <alignment horizontal="center" vertical="center" shrinkToFit="1"/>
    </xf>
    <xf numFmtId="21" fontId="0" fillId="0" borderId="32" xfId="0" applyNumberFormat="1" applyBorder="1" applyAlignment="1">
      <alignment horizontal="center" vertical="center" shrinkToFit="1"/>
    </xf>
    <xf numFmtId="21" fontId="0" fillId="0" borderId="33" xfId="0" applyNumberFormat="1" applyBorder="1" applyAlignment="1">
      <alignment horizontal="center" vertical="center" shrinkToFit="1"/>
    </xf>
    <xf numFmtId="177" fontId="0" fillId="0" borderId="36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46" fontId="0" fillId="0" borderId="37" xfId="0" applyNumberFormat="1" applyBorder="1" applyAlignment="1">
      <alignment horizontal="center" vertical="center" shrinkToFit="1"/>
    </xf>
    <xf numFmtId="46" fontId="0" fillId="0" borderId="38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6" fontId="0" fillId="0" borderId="39" xfId="0" applyNumberFormat="1" applyBorder="1" applyAlignment="1">
      <alignment horizontal="center" vertical="center" shrinkToFit="1"/>
    </xf>
    <xf numFmtId="21" fontId="0" fillId="0" borderId="34" xfId="0" applyNumberFormat="1" applyBorder="1" applyAlignment="1">
      <alignment horizontal="center" vertical="center" shrinkToFit="1"/>
    </xf>
    <xf numFmtId="177" fontId="0" fillId="0" borderId="40" xfId="0" applyNumberFormat="1" applyBorder="1" applyAlignment="1">
      <alignment horizontal="center" vertical="center" shrinkToFit="1"/>
    </xf>
    <xf numFmtId="46" fontId="0" fillId="0" borderId="41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6" fontId="0" fillId="0" borderId="42" xfId="0" applyNumberFormat="1" applyBorder="1" applyAlignment="1">
      <alignment horizontal="center" vertical="center" shrinkToFit="1"/>
    </xf>
    <xf numFmtId="46" fontId="0" fillId="0" borderId="43" xfId="0" applyNumberFormat="1" applyBorder="1" applyAlignment="1">
      <alignment horizontal="center" vertical="center" shrinkToFit="1"/>
    </xf>
    <xf numFmtId="46" fontId="0" fillId="0" borderId="44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46" fontId="0" fillId="0" borderId="42" xfId="0" applyNumberFormat="1" applyFill="1" applyBorder="1" applyAlignment="1">
      <alignment horizontal="center" vertical="center" shrinkToFit="1"/>
    </xf>
    <xf numFmtId="46" fontId="0" fillId="0" borderId="43" xfId="0" applyNumberFormat="1" applyFill="1" applyBorder="1" applyAlignment="1">
      <alignment horizontal="center" vertical="center" shrinkToFit="1"/>
    </xf>
    <xf numFmtId="46" fontId="0" fillId="0" borderId="44" xfId="0" applyNumberForma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21" fontId="0" fillId="0" borderId="34" xfId="0" applyNumberFormat="1" applyFill="1" applyBorder="1" applyAlignment="1">
      <alignment horizontal="center" vertical="center" shrinkToFit="1"/>
    </xf>
    <xf numFmtId="21" fontId="0" fillId="0" borderId="32" xfId="0" applyNumberFormat="1" applyFill="1" applyBorder="1" applyAlignment="1">
      <alignment horizontal="center" vertical="center" shrinkToFit="1"/>
    </xf>
    <xf numFmtId="21" fontId="0" fillId="0" borderId="33" xfId="0" applyNumberFormat="1" applyFill="1" applyBorder="1" applyAlignment="1">
      <alignment horizontal="center" vertical="center" shrinkToFit="1"/>
    </xf>
    <xf numFmtId="177" fontId="0" fillId="0" borderId="40" xfId="0" applyNumberFormat="1" applyFill="1" applyBorder="1" applyAlignment="1">
      <alignment horizontal="center" vertical="center" shrinkToFit="1"/>
    </xf>
    <xf numFmtId="177" fontId="0" fillId="0" borderId="36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right" vertical="center"/>
    </xf>
    <xf numFmtId="21" fontId="0" fillId="0" borderId="6" xfId="0" applyNumberFormat="1" applyFont="1" applyFill="1" applyBorder="1" applyAlignment="1">
      <alignment horizontal="center" vertical="center" shrinkToFit="1"/>
    </xf>
    <xf numFmtId="21" fontId="0" fillId="0" borderId="3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wrapText="1" shrinkToFit="1"/>
    </xf>
    <xf numFmtId="0" fontId="0" fillId="0" borderId="33" xfId="0" applyFill="1" applyBorder="1" applyAlignment="1">
      <alignment horizontal="center" vertical="center" wrapText="1" shrinkToFit="1"/>
    </xf>
    <xf numFmtId="21" fontId="0" fillId="0" borderId="45" xfId="0" applyNumberFormat="1" applyFont="1" applyFill="1" applyBorder="1" applyAlignment="1">
      <alignment horizontal="center" vertical="center" shrinkToFit="1"/>
    </xf>
    <xf numFmtId="21" fontId="0" fillId="0" borderId="46" xfId="0" applyNumberFormat="1" applyFont="1" applyFill="1" applyBorder="1" applyAlignment="1">
      <alignment horizontal="center" vertical="center" shrinkToFit="1"/>
    </xf>
    <xf numFmtId="21" fontId="0" fillId="0" borderId="6" xfId="0" applyNumberFormat="1" applyFill="1" applyBorder="1" applyAlignment="1">
      <alignment horizontal="center" vertical="center" shrinkToFit="1"/>
    </xf>
    <xf numFmtId="21" fontId="0" fillId="0" borderId="5" xfId="0" applyNumberFormat="1" applyFill="1" applyBorder="1" applyAlignment="1">
      <alignment horizontal="center" vertical="center" shrinkToFit="1"/>
    </xf>
    <xf numFmtId="21" fontId="0" fillId="0" borderId="4" xfId="0" applyNumberForma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4775" y="142875"/>
          <a:ext cx="44291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CEI2☆１２０ｋｍ競技 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438150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200" y="123825"/>
          <a:ext cx="31337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CEI１☆８０ｋｍ競技</a:t>
          </a:r>
        </a:p>
      </xdr:txBody>
    </xdr:sp>
    <xdr:clientData/>
  </xdr:twoCellAnchor>
  <xdr:twoCellAnchor>
    <xdr:from>
      <xdr:col>0</xdr:col>
      <xdr:colOff>76200</xdr:colOff>
      <xdr:row>19</xdr:row>
      <xdr:rowOff>152400</xdr:rowOff>
    </xdr:from>
    <xdr:to>
      <xdr:col>4</xdr:col>
      <xdr:colOff>352425</xdr:colOff>
      <xdr:row>21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6200" y="3467100"/>
          <a:ext cx="23622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6675" y="0"/>
          <a:ext cx="2428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６０km競技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6200" y="0"/>
          <a:ext cx="3133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CEI１☆８０ｋｍ競技</a:t>
          </a:r>
        </a:p>
      </xdr:txBody>
    </xdr:sp>
    <xdr:clientData/>
  </xdr:twoCellAnchor>
  <xdr:twoCellAnchor>
    <xdr:from>
      <xdr:col>0</xdr:col>
      <xdr:colOff>76200</xdr:colOff>
      <xdr:row>0</xdr:row>
      <xdr:rowOff>152400</xdr:rowOff>
    </xdr:from>
    <xdr:to>
      <xdr:col>4</xdr:col>
      <xdr:colOff>352425</xdr:colOff>
      <xdr:row>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6200" y="152400"/>
          <a:ext cx="23622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66675" y="0"/>
          <a:ext cx="2428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６０km競技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6200" y="0"/>
          <a:ext cx="3133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CEI１☆８０ｋｍ競技</a:t>
          </a:r>
        </a:p>
      </xdr:txBody>
    </xdr:sp>
    <xdr:clientData/>
  </xdr:twoCellAnchor>
  <xdr:twoCellAnchor>
    <xdr:from>
      <xdr:col>0</xdr:col>
      <xdr:colOff>76200</xdr:colOff>
      <xdr:row>0</xdr:row>
      <xdr:rowOff>133350</xdr:rowOff>
    </xdr:from>
    <xdr:to>
      <xdr:col>4</xdr:col>
      <xdr:colOff>390525</xdr:colOff>
      <xdr:row>2</xdr:row>
      <xdr:rowOff>0</xdr:rowOff>
    </xdr:to>
    <xdr:sp>
      <xdr:nvSpPr>
        <xdr:cNvPr id="7" name="AutoShape 9"/>
        <xdr:cNvSpPr>
          <a:spLocks/>
        </xdr:cNvSpPr>
      </xdr:nvSpPr>
      <xdr:spPr>
        <a:xfrm>
          <a:off x="76200" y="133350"/>
          <a:ext cx="2400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４０ｋｍトレーニングライド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66675" y="0"/>
          <a:ext cx="2428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６０km競技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6200" y="0"/>
          <a:ext cx="3133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CEI１☆８０ｋｍ競技</a:t>
          </a:r>
        </a:p>
      </xdr:txBody>
    </xdr:sp>
    <xdr:clientData/>
  </xdr:twoCellAnchor>
  <xdr:twoCellAnchor>
    <xdr:from>
      <xdr:col>0</xdr:col>
      <xdr:colOff>76200</xdr:colOff>
      <xdr:row>0</xdr:row>
      <xdr:rowOff>133350</xdr:rowOff>
    </xdr:from>
    <xdr:to>
      <xdr:col>4</xdr:col>
      <xdr:colOff>390525</xdr:colOff>
      <xdr:row>2</xdr:row>
      <xdr:rowOff>19050</xdr:rowOff>
    </xdr:to>
    <xdr:sp>
      <xdr:nvSpPr>
        <xdr:cNvPr id="7" name="AutoShape 9"/>
        <xdr:cNvSpPr>
          <a:spLocks/>
        </xdr:cNvSpPr>
      </xdr:nvSpPr>
      <xdr:spPr>
        <a:xfrm>
          <a:off x="76200" y="133350"/>
          <a:ext cx="24003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２０ｋｍトレーニングライド</a:t>
          </a:r>
        </a:p>
      </xdr:txBody>
    </xdr:sp>
    <xdr:clientData/>
  </xdr:twoCellAnchor>
  <xdr:twoCellAnchor>
    <xdr:from>
      <xdr:col>2</xdr:col>
      <xdr:colOff>28575</xdr:colOff>
      <xdr:row>17</xdr:row>
      <xdr:rowOff>0</xdr:rowOff>
    </xdr:from>
    <xdr:to>
      <xdr:col>13</xdr:col>
      <xdr:colOff>952500</xdr:colOff>
      <xdr:row>17</xdr:row>
      <xdr:rowOff>0</xdr:rowOff>
    </xdr:to>
    <xdr:sp>
      <xdr:nvSpPr>
        <xdr:cNvPr id="8" name="Line 13"/>
        <xdr:cNvSpPr>
          <a:spLocks/>
        </xdr:cNvSpPr>
      </xdr:nvSpPr>
      <xdr:spPr>
        <a:xfrm>
          <a:off x="971550" y="297180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O29" sqref="O29"/>
    </sheetView>
  </sheetViews>
  <sheetFormatPr defaultColWidth="9.00390625" defaultRowHeight="13.5"/>
  <cols>
    <col min="1" max="1" width="4.50390625" style="1" customWidth="1"/>
    <col min="2" max="2" width="7.875" style="2" customWidth="1"/>
    <col min="3" max="4" width="7.50390625" style="3" customWidth="1"/>
    <col min="5" max="7" width="9.00390625" style="1" customWidth="1"/>
    <col min="8" max="8" width="9.00390625" style="11" customWidth="1"/>
    <col min="9" max="9" width="9.00390625" style="1" customWidth="1"/>
    <col min="10" max="10" width="0.12890625" style="1" customWidth="1"/>
    <col min="11" max="11" width="9.00390625" style="11" customWidth="1"/>
    <col min="12" max="12" width="9.00390625" style="1" customWidth="1"/>
    <col min="13" max="13" width="0.12890625" style="1" customWidth="1"/>
    <col min="14" max="14" width="9.00390625" style="11" customWidth="1"/>
    <col min="15" max="15" width="9.00390625" style="1" customWidth="1"/>
    <col min="16" max="16" width="8.75390625" style="1" hidden="1" customWidth="1"/>
    <col min="17" max="17" width="9.00390625" style="11" customWidth="1"/>
    <col min="18" max="18" width="9.00390625" style="1" customWidth="1"/>
    <col min="19" max="19" width="0.12890625" style="1" customWidth="1"/>
    <col min="20" max="16384" width="9.00390625" style="1" customWidth="1"/>
  </cols>
  <sheetData>
    <row r="1" spans="1:20" ht="13.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4" spans="1:15" ht="14.25" thickBot="1">
      <c r="A4" s="60"/>
      <c r="B4" s="60"/>
      <c r="C4" s="60"/>
      <c r="D4" s="60"/>
      <c r="E4" s="60"/>
      <c r="F4" s="60"/>
      <c r="G4" s="60"/>
      <c r="O4" s="1" t="s">
        <v>16</v>
      </c>
    </row>
    <row r="5" spans="1:20" ht="13.5">
      <c r="A5" s="61" t="s">
        <v>2</v>
      </c>
      <c r="B5" s="64" t="s">
        <v>6</v>
      </c>
      <c r="C5" s="67" t="s">
        <v>3</v>
      </c>
      <c r="D5" s="67"/>
      <c r="E5" s="70" t="s">
        <v>4</v>
      </c>
      <c r="F5" s="71"/>
      <c r="G5" s="58" t="s">
        <v>5</v>
      </c>
      <c r="H5" s="75" t="s">
        <v>10</v>
      </c>
      <c r="I5" s="76"/>
      <c r="J5" s="18"/>
      <c r="K5" s="75" t="s">
        <v>18</v>
      </c>
      <c r="L5" s="76"/>
      <c r="M5" s="18"/>
      <c r="N5" s="75" t="s">
        <v>21</v>
      </c>
      <c r="O5" s="76"/>
      <c r="P5" s="22"/>
      <c r="Q5" s="75" t="s">
        <v>11</v>
      </c>
      <c r="R5" s="79" t="s">
        <v>12</v>
      </c>
      <c r="S5" s="21"/>
      <c r="T5" s="79" t="s">
        <v>15</v>
      </c>
    </row>
    <row r="6" spans="1:20" s="2" customFormat="1" ht="14.25" customHeight="1">
      <c r="A6" s="62"/>
      <c r="B6" s="65"/>
      <c r="C6" s="68"/>
      <c r="D6" s="68"/>
      <c r="E6" s="72"/>
      <c r="F6" s="73"/>
      <c r="G6" s="57"/>
      <c r="H6" s="10" t="s">
        <v>7</v>
      </c>
      <c r="I6" s="5" t="s">
        <v>13</v>
      </c>
      <c r="J6" s="19"/>
      <c r="K6" s="10" t="s">
        <v>7</v>
      </c>
      <c r="L6" s="5" t="s">
        <v>13</v>
      </c>
      <c r="M6" s="19"/>
      <c r="N6" s="10" t="s">
        <v>7</v>
      </c>
      <c r="O6" s="5" t="s">
        <v>13</v>
      </c>
      <c r="P6" s="19"/>
      <c r="Q6" s="77"/>
      <c r="R6" s="80"/>
      <c r="S6" s="23"/>
      <c r="T6" s="80"/>
    </row>
    <row r="7" spans="1:20" s="2" customFormat="1" ht="13.5">
      <c r="A7" s="62"/>
      <c r="B7" s="65"/>
      <c r="C7" s="68"/>
      <c r="D7" s="68"/>
      <c r="E7" s="72"/>
      <c r="F7" s="73"/>
      <c r="G7" s="57"/>
      <c r="H7" s="10" t="s">
        <v>8</v>
      </c>
      <c r="I7" s="5" t="s">
        <v>14</v>
      </c>
      <c r="J7" s="19"/>
      <c r="K7" s="10" t="s">
        <v>8</v>
      </c>
      <c r="L7" s="5" t="s">
        <v>14</v>
      </c>
      <c r="M7" s="19"/>
      <c r="N7" s="10" t="s">
        <v>8</v>
      </c>
      <c r="O7" s="5" t="s">
        <v>14</v>
      </c>
      <c r="P7" s="19"/>
      <c r="Q7" s="77"/>
      <c r="R7" s="80"/>
      <c r="S7" s="23"/>
      <c r="T7" s="80"/>
    </row>
    <row r="8" spans="1:20" s="2" customFormat="1" ht="14.25" thickBot="1">
      <c r="A8" s="63"/>
      <c r="B8" s="66"/>
      <c r="C8" s="69"/>
      <c r="D8" s="69"/>
      <c r="E8" s="82" t="s">
        <v>17</v>
      </c>
      <c r="F8" s="83"/>
      <c r="G8" s="74"/>
      <c r="H8" s="9" t="s">
        <v>9</v>
      </c>
      <c r="I8" s="17" t="s">
        <v>1</v>
      </c>
      <c r="J8" s="20"/>
      <c r="K8" s="9" t="s">
        <v>9</v>
      </c>
      <c r="L8" s="17" t="s">
        <v>1</v>
      </c>
      <c r="M8" s="20"/>
      <c r="N8" s="9" t="s">
        <v>9</v>
      </c>
      <c r="O8" s="17" t="s">
        <v>1</v>
      </c>
      <c r="P8" s="20"/>
      <c r="Q8" s="78"/>
      <c r="R8" s="81"/>
      <c r="S8" s="24"/>
      <c r="T8" s="81"/>
    </row>
    <row r="9" spans="1:20" ht="13.5">
      <c r="A9" s="84">
        <v>1</v>
      </c>
      <c r="B9" s="85"/>
      <c r="C9" s="72"/>
      <c r="D9" s="73"/>
      <c r="E9" s="72"/>
      <c r="F9" s="73"/>
      <c r="G9" s="72"/>
      <c r="H9" s="14">
        <v>0.20833333333333334</v>
      </c>
      <c r="I9" s="15">
        <f>H11-H9</f>
        <v>-0.20833333333333334</v>
      </c>
      <c r="J9" s="88">
        <f>I9/"01:00:00"</f>
        <v>-5.000000000000001</v>
      </c>
      <c r="K9" s="14">
        <f>H11+TIME(0,30,0)</f>
        <v>0.020833333333333332</v>
      </c>
      <c r="L9" s="16">
        <f>K11-K9</f>
        <v>-0.020833333333333332</v>
      </c>
      <c r="M9" s="88">
        <f>L9/"01:00:00"</f>
        <v>-0.5</v>
      </c>
      <c r="N9" s="14">
        <f>K11+TIME(0,50,0)</f>
        <v>0.034722222222222224</v>
      </c>
      <c r="O9" s="16">
        <f>N10-N9</f>
        <v>-0.034722222222222224</v>
      </c>
      <c r="P9" s="88">
        <f>O9/"01:00:00"</f>
        <v>-0.8333333333333334</v>
      </c>
      <c r="Q9" s="90">
        <f>I9+L9+O9</f>
        <v>-0.2638888888888889</v>
      </c>
      <c r="R9" s="92">
        <f>80/S9</f>
        <v>-12.63157894736842</v>
      </c>
      <c r="S9" s="94">
        <f>Q9/"01:00:00"</f>
        <v>-6.333333333333334</v>
      </c>
      <c r="T9" s="96"/>
    </row>
    <row r="10" spans="1:20" ht="13.5">
      <c r="A10" s="62"/>
      <c r="B10" s="85"/>
      <c r="C10" s="72"/>
      <c r="D10" s="73"/>
      <c r="E10" s="72"/>
      <c r="F10" s="73"/>
      <c r="G10" s="72"/>
      <c r="H10" s="10"/>
      <c r="I10" s="7">
        <f>30/J9</f>
        <v>-5.999999999999999</v>
      </c>
      <c r="J10" s="88"/>
      <c r="K10" s="10"/>
      <c r="L10" s="7">
        <f>20/M9</f>
        <v>-40</v>
      </c>
      <c r="M10" s="88"/>
      <c r="N10" s="10"/>
      <c r="O10" s="7">
        <f>30/P9</f>
        <v>-36</v>
      </c>
      <c r="P10" s="88"/>
      <c r="Q10" s="90"/>
      <c r="R10" s="92"/>
      <c r="S10" s="94"/>
      <c r="T10" s="96"/>
    </row>
    <row r="11" spans="1:20" ht="14.25" thickBot="1">
      <c r="A11" s="62"/>
      <c r="B11" s="86"/>
      <c r="C11" s="82"/>
      <c r="D11" s="83"/>
      <c r="E11" s="82"/>
      <c r="F11" s="83"/>
      <c r="G11" s="82"/>
      <c r="H11" s="9"/>
      <c r="I11" s="4"/>
      <c r="J11" s="89"/>
      <c r="K11" s="9"/>
      <c r="L11" s="4"/>
      <c r="M11" s="89"/>
      <c r="N11" s="13"/>
      <c r="O11" s="4"/>
      <c r="P11" s="89"/>
      <c r="Q11" s="91"/>
      <c r="R11" s="93"/>
      <c r="S11" s="95"/>
      <c r="T11" s="97"/>
    </row>
    <row r="12" spans="1:20" ht="13.5">
      <c r="A12" s="62"/>
      <c r="B12" s="87"/>
      <c r="C12" s="70"/>
      <c r="D12" s="71"/>
      <c r="E12" s="70"/>
      <c r="F12" s="71"/>
      <c r="G12" s="70"/>
      <c r="H12" s="14">
        <v>0.20833333333333334</v>
      </c>
      <c r="I12" s="6">
        <f>H14-H12</f>
        <v>-0.20833333333333334</v>
      </c>
      <c r="J12" s="98">
        <f>I12/"01:00:00"</f>
        <v>-5.000000000000001</v>
      </c>
      <c r="K12" s="12">
        <f>H14+TIME(0,30,0)</f>
        <v>0.020833333333333332</v>
      </c>
      <c r="L12" s="8">
        <f>K14-K12</f>
        <v>-0.020833333333333332</v>
      </c>
      <c r="M12" s="98">
        <f>L12/"01:00:00"</f>
        <v>-0.5</v>
      </c>
      <c r="N12" s="14">
        <f>K14+TIME(0,50,0)</f>
        <v>0.034722222222222224</v>
      </c>
      <c r="O12" s="8">
        <f>N13-N12</f>
        <v>-0.034722222222222224</v>
      </c>
      <c r="P12" s="98">
        <f>O12/"01:00:00"</f>
        <v>-0.8333333333333334</v>
      </c>
      <c r="Q12" s="99">
        <f>I12+L12+O12</f>
        <v>-0.2638888888888889</v>
      </c>
      <c r="R12" s="100">
        <f>80/S12</f>
        <v>-12.63157894736842</v>
      </c>
      <c r="S12" s="101">
        <f>Q12/"01:00:00"</f>
        <v>-6.333333333333334</v>
      </c>
      <c r="T12" s="102"/>
    </row>
    <row r="13" spans="1:20" ht="13.5">
      <c r="A13" s="62"/>
      <c r="B13" s="85"/>
      <c r="C13" s="72"/>
      <c r="D13" s="73"/>
      <c r="E13" s="72"/>
      <c r="F13" s="73"/>
      <c r="G13" s="72"/>
      <c r="H13" s="10"/>
      <c r="I13" s="7">
        <f>30/J12</f>
        <v>-5.999999999999999</v>
      </c>
      <c r="J13" s="88"/>
      <c r="K13" s="10"/>
      <c r="L13" s="7">
        <f>20/M12</f>
        <v>-40</v>
      </c>
      <c r="M13" s="88"/>
      <c r="N13" s="10"/>
      <c r="O13" s="7">
        <f>30/P12</f>
        <v>-36</v>
      </c>
      <c r="P13" s="88"/>
      <c r="Q13" s="90"/>
      <c r="R13" s="92"/>
      <c r="S13" s="94"/>
      <c r="T13" s="96"/>
    </row>
    <row r="14" spans="1:20" ht="14.25" thickBot="1">
      <c r="A14" s="62"/>
      <c r="B14" s="86"/>
      <c r="C14" s="82"/>
      <c r="D14" s="83"/>
      <c r="E14" s="82"/>
      <c r="F14" s="83"/>
      <c r="G14" s="82"/>
      <c r="H14" s="9"/>
      <c r="I14" s="4"/>
      <c r="J14" s="89"/>
      <c r="K14" s="9"/>
      <c r="L14" s="4"/>
      <c r="M14" s="89"/>
      <c r="N14" s="13"/>
      <c r="O14" s="4"/>
      <c r="P14" s="89"/>
      <c r="Q14" s="91"/>
      <c r="R14" s="93"/>
      <c r="S14" s="95"/>
      <c r="T14" s="97"/>
    </row>
    <row r="15" spans="1:20" ht="13.5">
      <c r="A15" s="62"/>
      <c r="B15" s="87"/>
      <c r="C15" s="70"/>
      <c r="D15" s="71"/>
      <c r="E15" s="70"/>
      <c r="F15" s="71"/>
      <c r="G15" s="70"/>
      <c r="H15" s="14">
        <v>0.20833333333333334</v>
      </c>
      <c r="I15" s="6">
        <f>H17-H15</f>
        <v>-0.20833333333333334</v>
      </c>
      <c r="J15" s="98">
        <f>I15/"01:00:00"</f>
        <v>-5.000000000000001</v>
      </c>
      <c r="K15" s="12">
        <f>H17+TIME(0,30,0)</f>
        <v>0.020833333333333332</v>
      </c>
      <c r="L15" s="8">
        <f>K17-K15</f>
        <v>-0.020833333333333332</v>
      </c>
      <c r="M15" s="98">
        <f>L15/"01:00:00"</f>
        <v>-0.5</v>
      </c>
      <c r="N15" s="14">
        <f>K17+TIME(0,50,0)</f>
        <v>0.034722222222222224</v>
      </c>
      <c r="O15" s="8">
        <f>N16-N15</f>
        <v>-0.034722222222222224</v>
      </c>
      <c r="P15" s="98">
        <f>O15/"01:00:00"</f>
        <v>-0.8333333333333334</v>
      </c>
      <c r="Q15" s="99">
        <f>I15+L15+O15</f>
        <v>-0.2638888888888889</v>
      </c>
      <c r="R15" s="100">
        <f>80/S15</f>
        <v>-12.63157894736842</v>
      </c>
      <c r="S15" s="101">
        <f>Q15/"01:00:00"</f>
        <v>-6.333333333333334</v>
      </c>
      <c r="T15" s="102"/>
    </row>
    <row r="16" spans="1:20" ht="13.5">
      <c r="A16" s="62"/>
      <c r="B16" s="85"/>
      <c r="C16" s="72"/>
      <c r="D16" s="73"/>
      <c r="E16" s="72"/>
      <c r="F16" s="73"/>
      <c r="G16" s="72"/>
      <c r="H16" s="10"/>
      <c r="I16" s="7">
        <f>30/J15</f>
        <v>-5.999999999999999</v>
      </c>
      <c r="J16" s="88"/>
      <c r="K16" s="10"/>
      <c r="L16" s="7">
        <f>20/M15</f>
        <v>-40</v>
      </c>
      <c r="M16" s="88"/>
      <c r="N16" s="10"/>
      <c r="O16" s="7">
        <f>30/P15</f>
        <v>-36</v>
      </c>
      <c r="P16" s="88"/>
      <c r="Q16" s="90"/>
      <c r="R16" s="92"/>
      <c r="S16" s="94"/>
      <c r="T16" s="96"/>
    </row>
    <row r="17" spans="1:20" ht="14.25" thickBot="1">
      <c r="A17" s="62"/>
      <c r="B17" s="86"/>
      <c r="C17" s="82"/>
      <c r="D17" s="83"/>
      <c r="E17" s="82"/>
      <c r="F17" s="83"/>
      <c r="G17" s="82"/>
      <c r="H17" s="9"/>
      <c r="I17" s="4"/>
      <c r="J17" s="89"/>
      <c r="K17" s="9"/>
      <c r="L17" s="4"/>
      <c r="M17" s="89"/>
      <c r="N17" s="13"/>
      <c r="O17" s="4"/>
      <c r="P17" s="89"/>
      <c r="Q17" s="91"/>
      <c r="R17" s="93"/>
      <c r="S17" s="95"/>
      <c r="T17" s="97"/>
    </row>
    <row r="18" spans="1:20" ht="13.5">
      <c r="A18" s="62"/>
      <c r="B18" s="87"/>
      <c r="C18" s="70"/>
      <c r="D18" s="71"/>
      <c r="E18" s="70"/>
      <c r="F18" s="71"/>
      <c r="G18" s="102"/>
      <c r="H18" s="14">
        <v>0.20833333333333334</v>
      </c>
      <c r="I18" s="6">
        <f>H20-H18</f>
        <v>-0.20833333333333334</v>
      </c>
      <c r="J18" s="103">
        <f>I18/"01:00:00"</f>
        <v>-5.000000000000001</v>
      </c>
      <c r="K18" s="12">
        <f>H20+TIME(0,30,0)</f>
        <v>0.020833333333333332</v>
      </c>
      <c r="L18" s="8">
        <f>K20-K18</f>
        <v>-0.020833333333333332</v>
      </c>
      <c r="M18" s="103">
        <f>L18/"01:00:00"</f>
        <v>-0.5</v>
      </c>
      <c r="N18" s="14">
        <f>K20+TIME(0,50,0)</f>
        <v>0.034722222222222224</v>
      </c>
      <c r="O18" s="8">
        <f>N19-N18</f>
        <v>-0.034722222222222224</v>
      </c>
      <c r="P18" s="103">
        <f>O18/"01:00:00"</f>
        <v>-0.8333333333333334</v>
      </c>
      <c r="Q18" s="99">
        <f>I18+L18+O18</f>
        <v>-0.2638888888888889</v>
      </c>
      <c r="R18" s="100">
        <f>80/S18</f>
        <v>-12.63157894736842</v>
      </c>
      <c r="S18" s="103">
        <f>Q18/"01:00:00"</f>
        <v>-6.333333333333334</v>
      </c>
      <c r="T18" s="106"/>
    </row>
    <row r="19" spans="1:20" ht="13.5">
      <c r="A19" s="62"/>
      <c r="B19" s="85"/>
      <c r="C19" s="72"/>
      <c r="D19" s="73"/>
      <c r="E19" s="72"/>
      <c r="F19" s="73"/>
      <c r="G19" s="96"/>
      <c r="H19" s="10"/>
      <c r="I19" s="7">
        <f>30/J18</f>
        <v>-5.999999999999999</v>
      </c>
      <c r="J19" s="104"/>
      <c r="K19" s="10"/>
      <c r="L19" s="7">
        <f>20/M18</f>
        <v>-40</v>
      </c>
      <c r="M19" s="104"/>
      <c r="N19" s="10"/>
      <c r="O19" s="7">
        <f>30/P18</f>
        <v>-36</v>
      </c>
      <c r="P19" s="104"/>
      <c r="Q19" s="90"/>
      <c r="R19" s="92"/>
      <c r="S19" s="104"/>
      <c r="T19" s="107"/>
    </row>
    <row r="20" spans="1:20" ht="14.25" thickBot="1">
      <c r="A20" s="62"/>
      <c r="B20" s="86"/>
      <c r="C20" s="82"/>
      <c r="D20" s="83"/>
      <c r="E20" s="82"/>
      <c r="F20" s="83"/>
      <c r="G20" s="97"/>
      <c r="H20" s="9"/>
      <c r="I20" s="4"/>
      <c r="J20" s="105"/>
      <c r="K20" s="9"/>
      <c r="L20" s="4"/>
      <c r="M20" s="105"/>
      <c r="N20" s="13"/>
      <c r="O20" s="4"/>
      <c r="P20" s="105"/>
      <c r="Q20" s="91"/>
      <c r="R20" s="93"/>
      <c r="S20" s="105"/>
      <c r="T20" s="108"/>
    </row>
    <row r="21" spans="1:20" ht="13.5">
      <c r="A21" s="62"/>
      <c r="B21" s="87"/>
      <c r="C21" s="70"/>
      <c r="D21" s="71"/>
      <c r="E21" s="70"/>
      <c r="F21" s="71"/>
      <c r="G21" s="70"/>
      <c r="H21" s="12"/>
      <c r="I21" s="6"/>
      <c r="J21" s="98">
        <f>I21/"01:00:00"</f>
        <v>0</v>
      </c>
      <c r="K21" s="12"/>
      <c r="L21" s="8"/>
      <c r="M21" s="98"/>
      <c r="N21" s="12"/>
      <c r="O21" s="8"/>
      <c r="P21" s="98">
        <f>O21/"01:00:00"</f>
        <v>0</v>
      </c>
      <c r="Q21" s="99"/>
      <c r="R21" s="100"/>
      <c r="S21" s="101">
        <f>Q21/"01:00:00"</f>
        <v>0</v>
      </c>
      <c r="T21" s="102"/>
    </row>
    <row r="22" spans="1:20" ht="13.5">
      <c r="A22" s="62"/>
      <c r="B22" s="85"/>
      <c r="C22" s="72"/>
      <c r="D22" s="73"/>
      <c r="E22" s="72"/>
      <c r="F22" s="73"/>
      <c r="G22" s="72"/>
      <c r="H22" s="10"/>
      <c r="I22" s="7"/>
      <c r="J22" s="88"/>
      <c r="K22" s="10"/>
      <c r="L22" s="7"/>
      <c r="M22" s="88"/>
      <c r="N22" s="10"/>
      <c r="O22" s="7"/>
      <c r="P22" s="88"/>
      <c r="Q22" s="90"/>
      <c r="R22" s="92"/>
      <c r="S22" s="94"/>
      <c r="T22" s="96"/>
    </row>
    <row r="23" spans="1:20" ht="14.25" thickBot="1">
      <c r="A23" s="62"/>
      <c r="B23" s="86"/>
      <c r="C23" s="82"/>
      <c r="D23" s="83"/>
      <c r="E23" s="82"/>
      <c r="F23" s="83"/>
      <c r="G23" s="82"/>
      <c r="H23" s="9"/>
      <c r="I23" s="4"/>
      <c r="J23" s="89"/>
      <c r="K23" s="9"/>
      <c r="L23" s="4"/>
      <c r="M23" s="89"/>
      <c r="N23" s="13"/>
      <c r="O23" s="4"/>
      <c r="P23" s="89"/>
      <c r="Q23" s="91"/>
      <c r="R23" s="93"/>
      <c r="S23" s="95"/>
      <c r="T23" s="97"/>
    </row>
    <row r="24" spans="1:20" ht="13.5">
      <c r="A24" s="62"/>
      <c r="B24" s="87"/>
      <c r="C24" s="70"/>
      <c r="D24" s="71"/>
      <c r="E24" s="70"/>
      <c r="F24" s="71"/>
      <c r="G24" s="70"/>
      <c r="H24" s="12"/>
      <c r="I24" s="6"/>
      <c r="J24" s="98"/>
      <c r="K24" s="12"/>
      <c r="L24" s="8"/>
      <c r="M24" s="98"/>
      <c r="N24" s="12"/>
      <c r="O24" s="8"/>
      <c r="P24" s="98"/>
      <c r="Q24" s="99"/>
      <c r="R24" s="100"/>
      <c r="S24" s="101"/>
      <c r="T24" s="102"/>
    </row>
    <row r="25" spans="1:20" ht="13.5">
      <c r="A25" s="62"/>
      <c r="B25" s="85"/>
      <c r="C25" s="72"/>
      <c r="D25" s="73"/>
      <c r="E25" s="72"/>
      <c r="F25" s="73"/>
      <c r="G25" s="72"/>
      <c r="H25" s="10"/>
      <c r="I25" s="7"/>
      <c r="J25" s="88"/>
      <c r="K25" s="10"/>
      <c r="L25" s="7"/>
      <c r="M25" s="88"/>
      <c r="N25" s="10"/>
      <c r="O25" s="7"/>
      <c r="P25" s="88"/>
      <c r="Q25" s="90"/>
      <c r="R25" s="92"/>
      <c r="S25" s="94"/>
      <c r="T25" s="96"/>
    </row>
    <row r="26" spans="1:20" ht="14.25" thickBot="1">
      <c r="A26" s="63"/>
      <c r="B26" s="86"/>
      <c r="C26" s="82"/>
      <c r="D26" s="83"/>
      <c r="E26" s="82"/>
      <c r="F26" s="83"/>
      <c r="G26" s="82"/>
      <c r="H26" s="9"/>
      <c r="I26" s="4"/>
      <c r="J26" s="89"/>
      <c r="K26" s="9"/>
      <c r="L26" s="4"/>
      <c r="M26" s="89"/>
      <c r="N26" s="13"/>
      <c r="O26" s="4"/>
      <c r="P26" s="89"/>
      <c r="Q26" s="91"/>
      <c r="R26" s="93"/>
      <c r="S26" s="95"/>
      <c r="T26" s="97"/>
    </row>
  </sheetData>
  <mergeCells count="87">
    <mergeCell ref="R24:R26"/>
    <mergeCell ref="S24:S26"/>
    <mergeCell ref="T24:T26"/>
    <mergeCell ref="E26:F26"/>
    <mergeCell ref="J24:J26"/>
    <mergeCell ref="M24:M26"/>
    <mergeCell ref="P24:P26"/>
    <mergeCell ref="Q24:Q26"/>
    <mergeCell ref="B24:B26"/>
    <mergeCell ref="C24:D26"/>
    <mergeCell ref="E24:F25"/>
    <mergeCell ref="G24:G26"/>
    <mergeCell ref="Q21:Q23"/>
    <mergeCell ref="R21:R23"/>
    <mergeCell ref="S21:S23"/>
    <mergeCell ref="T21:T23"/>
    <mergeCell ref="G21:G23"/>
    <mergeCell ref="J21:J23"/>
    <mergeCell ref="M21:M23"/>
    <mergeCell ref="P21:P23"/>
    <mergeCell ref="E20:F20"/>
    <mergeCell ref="B21:B23"/>
    <mergeCell ref="C21:D23"/>
    <mergeCell ref="E21:F22"/>
    <mergeCell ref="E23:F23"/>
    <mergeCell ref="Q18:Q20"/>
    <mergeCell ref="R18:R20"/>
    <mergeCell ref="S18:S20"/>
    <mergeCell ref="T18:T20"/>
    <mergeCell ref="S15:S17"/>
    <mergeCell ref="T15:T17"/>
    <mergeCell ref="E17:F17"/>
    <mergeCell ref="B18:B20"/>
    <mergeCell ref="C18:D20"/>
    <mergeCell ref="E18:F19"/>
    <mergeCell ref="G18:G20"/>
    <mergeCell ref="J18:J20"/>
    <mergeCell ref="M18:M20"/>
    <mergeCell ref="P18:P20"/>
    <mergeCell ref="M15:M17"/>
    <mergeCell ref="P15:P17"/>
    <mergeCell ref="Q15:Q17"/>
    <mergeCell ref="R15:R17"/>
    <mergeCell ref="C15:D17"/>
    <mergeCell ref="E15:F16"/>
    <mergeCell ref="G15:G17"/>
    <mergeCell ref="J15:J17"/>
    <mergeCell ref="Q12:Q14"/>
    <mergeCell ref="R12:R14"/>
    <mergeCell ref="S12:S14"/>
    <mergeCell ref="T12:T14"/>
    <mergeCell ref="G12:G14"/>
    <mergeCell ref="J12:J14"/>
    <mergeCell ref="M12:M14"/>
    <mergeCell ref="P12:P14"/>
    <mergeCell ref="Q9:Q11"/>
    <mergeCell ref="R9:R11"/>
    <mergeCell ref="S9:S11"/>
    <mergeCell ref="T9:T11"/>
    <mergeCell ref="G9:G11"/>
    <mergeCell ref="J9:J11"/>
    <mergeCell ref="M9:M11"/>
    <mergeCell ref="P9:P11"/>
    <mergeCell ref="A9:A26"/>
    <mergeCell ref="B9:B11"/>
    <mergeCell ref="C9:D11"/>
    <mergeCell ref="E9:F10"/>
    <mergeCell ref="E11:F11"/>
    <mergeCell ref="B12:B14"/>
    <mergeCell ref="C12:D14"/>
    <mergeCell ref="E12:F13"/>
    <mergeCell ref="E14:F14"/>
    <mergeCell ref="B15:B17"/>
    <mergeCell ref="Q5:Q8"/>
    <mergeCell ref="R5:R8"/>
    <mergeCell ref="T5:T8"/>
    <mergeCell ref="E8:F8"/>
    <mergeCell ref="A1:T1"/>
    <mergeCell ref="A4:G4"/>
    <mergeCell ref="A5:A8"/>
    <mergeCell ref="B5:B8"/>
    <mergeCell ref="C5:D8"/>
    <mergeCell ref="E5:F7"/>
    <mergeCell ref="G5:G8"/>
    <mergeCell ref="H5:I5"/>
    <mergeCell ref="K5:L5"/>
    <mergeCell ref="N5:O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5" zoomScaleNormal="75" workbookViewId="0" topLeftCell="A1">
      <pane xSplit="7" ySplit="8" topLeftCell="L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4.50390625" style="25" customWidth="1"/>
    <col min="2" max="2" width="7.875" style="26" customWidth="1"/>
    <col min="3" max="4" width="7.50390625" style="27" customWidth="1"/>
    <col min="5" max="7" width="9.00390625" style="25" customWidth="1"/>
    <col min="8" max="8" width="9.00390625" style="28" customWidth="1"/>
    <col min="9" max="9" width="9.00390625" style="25" customWidth="1"/>
    <col min="10" max="10" width="0.12890625" style="25" customWidth="1"/>
    <col min="11" max="11" width="9.00390625" style="28" customWidth="1"/>
    <col min="12" max="12" width="9.00390625" style="25" customWidth="1"/>
    <col min="13" max="13" width="0.12890625" style="25" customWidth="1"/>
    <col min="14" max="14" width="9.00390625" style="28" customWidth="1"/>
    <col min="15" max="15" width="9.00390625" style="25" customWidth="1"/>
    <col min="16" max="16" width="0.12890625" style="25" customWidth="1"/>
    <col min="17" max="17" width="9.00390625" style="28" customWidth="1"/>
    <col min="18" max="18" width="9.00390625" style="25" customWidth="1"/>
    <col min="19" max="19" width="0.12890625" style="25" customWidth="1"/>
    <col min="20" max="20" width="9.00390625" style="28" customWidth="1"/>
    <col min="21" max="21" width="9.00390625" style="25" customWidth="1"/>
    <col min="22" max="23" width="8.625" style="25" hidden="1" customWidth="1"/>
    <col min="24" max="24" width="9.00390625" style="28" customWidth="1"/>
    <col min="25" max="25" width="12.625" style="25" customWidth="1"/>
    <col min="26" max="26" width="0.12890625" style="25" customWidth="1"/>
    <col min="27" max="27" width="12.625" style="25" customWidth="1"/>
    <col min="28" max="16384" width="9.00390625" style="25" customWidth="1"/>
  </cols>
  <sheetData>
    <row r="1" spans="2:24" ht="13.5">
      <c r="B1" s="25"/>
      <c r="C1" s="25"/>
      <c r="D1" s="25"/>
      <c r="H1" s="25"/>
      <c r="K1" s="25"/>
      <c r="N1" s="25"/>
      <c r="Q1" s="25"/>
      <c r="T1" s="25"/>
      <c r="X1" s="25"/>
    </row>
    <row r="2" spans="11:15" ht="13.5">
      <c r="K2" s="29" t="s">
        <v>48</v>
      </c>
      <c r="L2" s="29"/>
      <c r="O2" s="29"/>
    </row>
    <row r="4" spans="1:27" ht="14.25" thickBot="1">
      <c r="A4" s="139" t="s">
        <v>52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3" t="s">
        <v>115</v>
      </c>
      <c r="Z4" s="133"/>
      <c r="AA4" s="133"/>
    </row>
    <row r="5" spans="1:27" ht="13.5" customHeight="1">
      <c r="A5" s="140" t="s">
        <v>2</v>
      </c>
      <c r="B5" s="143" t="s">
        <v>133</v>
      </c>
      <c r="C5" s="128" t="s">
        <v>134</v>
      </c>
      <c r="D5" s="129"/>
      <c r="E5" s="128" t="s">
        <v>134</v>
      </c>
      <c r="F5" s="129"/>
      <c r="G5" s="151" t="s">
        <v>5</v>
      </c>
      <c r="H5" s="134" t="s">
        <v>85</v>
      </c>
      <c r="I5" s="135"/>
      <c r="J5" s="30"/>
      <c r="K5" s="134" t="s">
        <v>50</v>
      </c>
      <c r="L5" s="135"/>
      <c r="M5" s="30"/>
      <c r="N5" s="134" t="s">
        <v>86</v>
      </c>
      <c r="O5" s="135"/>
      <c r="P5" s="30"/>
      <c r="Q5" s="134" t="s">
        <v>87</v>
      </c>
      <c r="R5" s="135"/>
      <c r="S5" s="30"/>
      <c r="T5" s="146" t="s">
        <v>88</v>
      </c>
      <c r="U5" s="147"/>
      <c r="V5" s="31"/>
      <c r="W5" s="32"/>
      <c r="X5" s="148" t="s">
        <v>11</v>
      </c>
      <c r="Y5" s="136" t="s">
        <v>12</v>
      </c>
      <c r="Z5" s="33"/>
      <c r="AA5" s="136" t="s">
        <v>15</v>
      </c>
    </row>
    <row r="6" spans="1:27" s="26" customFormat="1" ht="14.25" customHeight="1">
      <c r="A6" s="141"/>
      <c r="B6" s="144"/>
      <c r="C6" s="115" t="s">
        <v>3</v>
      </c>
      <c r="D6" s="116"/>
      <c r="E6" s="115" t="s">
        <v>4</v>
      </c>
      <c r="F6" s="116"/>
      <c r="G6" s="152"/>
      <c r="H6" s="34" t="s">
        <v>43</v>
      </c>
      <c r="I6" s="35" t="s">
        <v>13</v>
      </c>
      <c r="J6" s="36"/>
      <c r="K6" s="34" t="s">
        <v>44</v>
      </c>
      <c r="L6" s="35" t="s">
        <v>13</v>
      </c>
      <c r="M6" s="36"/>
      <c r="N6" s="34" t="s">
        <v>44</v>
      </c>
      <c r="O6" s="35" t="s">
        <v>13</v>
      </c>
      <c r="P6" s="36"/>
      <c r="Q6" s="34" t="s">
        <v>44</v>
      </c>
      <c r="R6" s="35" t="s">
        <v>13</v>
      </c>
      <c r="S6" s="36"/>
      <c r="T6" s="34" t="s">
        <v>44</v>
      </c>
      <c r="U6" s="35" t="s">
        <v>13</v>
      </c>
      <c r="V6" s="36"/>
      <c r="W6" s="37"/>
      <c r="X6" s="149"/>
      <c r="Y6" s="137"/>
      <c r="Z6" s="38"/>
      <c r="AA6" s="137"/>
    </row>
    <row r="7" spans="1:27" s="26" customFormat="1" ht="13.5">
      <c r="A7" s="141"/>
      <c r="B7" s="144"/>
      <c r="C7" s="115"/>
      <c r="D7" s="116"/>
      <c r="E7" s="115"/>
      <c r="F7" s="116"/>
      <c r="G7" s="152"/>
      <c r="H7" s="34" t="s">
        <v>45</v>
      </c>
      <c r="I7" s="35" t="s">
        <v>14</v>
      </c>
      <c r="J7" s="36"/>
      <c r="K7" s="34" t="s">
        <v>45</v>
      </c>
      <c r="L7" s="35" t="s">
        <v>14</v>
      </c>
      <c r="M7" s="36"/>
      <c r="N7" s="34" t="s">
        <v>45</v>
      </c>
      <c r="O7" s="35" t="s">
        <v>14</v>
      </c>
      <c r="P7" s="36"/>
      <c r="Q7" s="34" t="s">
        <v>45</v>
      </c>
      <c r="R7" s="35" t="s">
        <v>14</v>
      </c>
      <c r="S7" s="36"/>
      <c r="T7" s="34" t="s">
        <v>45</v>
      </c>
      <c r="U7" s="35" t="s">
        <v>14</v>
      </c>
      <c r="V7" s="36"/>
      <c r="W7" s="37"/>
      <c r="X7" s="149"/>
      <c r="Y7" s="137"/>
      <c r="Z7" s="38"/>
      <c r="AA7" s="137"/>
    </row>
    <row r="8" spans="1:27" s="26" customFormat="1" ht="14.25" thickBot="1">
      <c r="A8" s="142"/>
      <c r="B8" s="145"/>
      <c r="C8" s="117" t="s">
        <v>135</v>
      </c>
      <c r="D8" s="118"/>
      <c r="E8" s="117" t="s">
        <v>136</v>
      </c>
      <c r="F8" s="118"/>
      <c r="G8" s="153"/>
      <c r="H8" s="40" t="s">
        <v>51</v>
      </c>
      <c r="I8" s="41" t="s">
        <v>1</v>
      </c>
      <c r="J8" s="42"/>
      <c r="K8" s="40" t="s">
        <v>51</v>
      </c>
      <c r="L8" s="41" t="s">
        <v>1</v>
      </c>
      <c r="M8" s="42"/>
      <c r="N8" s="40" t="s">
        <v>51</v>
      </c>
      <c r="O8" s="41" t="s">
        <v>1</v>
      </c>
      <c r="P8" s="42"/>
      <c r="Q8" s="40" t="s">
        <v>51</v>
      </c>
      <c r="R8" s="41" t="s">
        <v>1</v>
      </c>
      <c r="S8" s="42"/>
      <c r="T8" s="40" t="s">
        <v>51</v>
      </c>
      <c r="U8" s="41" t="s">
        <v>1</v>
      </c>
      <c r="V8" s="42"/>
      <c r="W8" s="43"/>
      <c r="X8" s="150"/>
      <c r="Y8" s="138"/>
      <c r="Z8" s="44"/>
      <c r="AA8" s="138"/>
    </row>
    <row r="9" spans="1:27" ht="13.5">
      <c r="A9" s="109">
        <v>1</v>
      </c>
      <c r="B9" s="130">
        <v>6</v>
      </c>
      <c r="C9" s="128">
        <v>10046530</v>
      </c>
      <c r="D9" s="129"/>
      <c r="E9" s="128" t="s">
        <v>75</v>
      </c>
      <c r="F9" s="129"/>
      <c r="G9" s="128" t="s">
        <v>76</v>
      </c>
      <c r="H9" s="45">
        <v>0.20833333333333334</v>
      </c>
      <c r="I9" s="46">
        <f>H11-H9</f>
        <v>0.07613425925925923</v>
      </c>
      <c r="J9" s="112">
        <f>I9/"01:00:00"</f>
        <v>1.8272222222222216</v>
      </c>
      <c r="K9" s="47">
        <f>H11+TIME(0,30,0)</f>
        <v>0.3053009259259259</v>
      </c>
      <c r="L9" s="48">
        <f>K11-K9</f>
        <v>0.09212962962962967</v>
      </c>
      <c r="M9" s="112">
        <f>L9/"01:00:00"</f>
        <v>2.211111111111112</v>
      </c>
      <c r="N9" s="49">
        <f>K11+TIME(0,40,0)</f>
        <v>0.42520833333333335</v>
      </c>
      <c r="O9" s="48">
        <f>N11-N9</f>
        <v>0.07332175925925927</v>
      </c>
      <c r="P9" s="112">
        <f>O9/"01:00:00"</f>
        <v>1.7597222222222224</v>
      </c>
      <c r="Q9" s="49">
        <f>N11+TIME(0,60,0)</f>
        <v>0.5401967592592593</v>
      </c>
      <c r="R9" s="48">
        <f>Q11-Q9</f>
        <v>0.09777777777777774</v>
      </c>
      <c r="S9" s="112">
        <f>R9/"01:00:00"</f>
        <v>2.346666666666666</v>
      </c>
      <c r="T9" s="49">
        <f>Q11+TIME(0,50,0)</f>
        <v>0.6726967592592592</v>
      </c>
      <c r="U9" s="48">
        <f>T10-T9</f>
        <v>0.06206018518518519</v>
      </c>
      <c r="V9" s="112">
        <f>U9/"01:00:00"</f>
        <v>1.4894444444444446</v>
      </c>
      <c r="W9" s="112" t="e">
        <f>#REF!/"01:00:00"</f>
        <v>#REF!</v>
      </c>
      <c r="X9" s="119">
        <f>I9+L9+O9+R9+U9</f>
        <v>0.40142361111111113</v>
      </c>
      <c r="Y9" s="122">
        <f>120/Z9</f>
        <v>12.455669924746994</v>
      </c>
      <c r="Z9" s="112">
        <f>X9/"01:00:00"</f>
        <v>9.634166666666667</v>
      </c>
      <c r="AA9" s="109">
        <v>1</v>
      </c>
    </row>
    <row r="10" spans="1:27" ht="13.5">
      <c r="A10" s="110"/>
      <c r="B10" s="131"/>
      <c r="C10" s="115" t="s">
        <v>77</v>
      </c>
      <c r="D10" s="116"/>
      <c r="E10" s="115" t="s">
        <v>78</v>
      </c>
      <c r="F10" s="116"/>
      <c r="G10" s="115"/>
      <c r="H10" s="50">
        <v>0.2790740740740741</v>
      </c>
      <c r="I10" s="51">
        <f>25/J9</f>
        <v>13.681970203709339</v>
      </c>
      <c r="J10" s="113"/>
      <c r="K10" s="50">
        <v>0.39449074074074075</v>
      </c>
      <c r="L10" s="51">
        <f>30/M9</f>
        <v>13.567839195979893</v>
      </c>
      <c r="M10" s="113"/>
      <c r="N10" s="52">
        <v>0.4955324074074074</v>
      </c>
      <c r="O10" s="51">
        <f>21/P9</f>
        <v>11.933701657458561</v>
      </c>
      <c r="P10" s="113"/>
      <c r="Q10" s="52">
        <v>0.6349884259259259</v>
      </c>
      <c r="R10" s="51">
        <f>25/S9</f>
        <v>10.653409090909095</v>
      </c>
      <c r="S10" s="113"/>
      <c r="T10" s="52">
        <v>0.7347569444444444</v>
      </c>
      <c r="U10" s="51">
        <f>19/V9</f>
        <v>12.756434166355836</v>
      </c>
      <c r="V10" s="113"/>
      <c r="W10" s="113"/>
      <c r="X10" s="120"/>
      <c r="Y10" s="123"/>
      <c r="Z10" s="113"/>
      <c r="AA10" s="110"/>
    </row>
    <row r="11" spans="1:27" ht="14.25" thickBot="1">
      <c r="A11" s="110"/>
      <c r="B11" s="132"/>
      <c r="C11" s="117" t="s">
        <v>79</v>
      </c>
      <c r="D11" s="118"/>
      <c r="E11" s="117" t="s">
        <v>80</v>
      </c>
      <c r="F11" s="118"/>
      <c r="G11" s="117"/>
      <c r="H11" s="53">
        <v>0.2844675925925926</v>
      </c>
      <c r="I11" s="39">
        <v>48</v>
      </c>
      <c r="J11" s="114"/>
      <c r="K11" s="53">
        <v>0.39743055555555556</v>
      </c>
      <c r="L11" s="39">
        <v>56</v>
      </c>
      <c r="M11" s="114"/>
      <c r="N11" s="54">
        <v>0.4985300925925926</v>
      </c>
      <c r="O11" s="39">
        <v>56</v>
      </c>
      <c r="P11" s="114"/>
      <c r="Q11" s="54">
        <v>0.637974537037037</v>
      </c>
      <c r="R11" s="39">
        <v>58</v>
      </c>
      <c r="S11" s="114"/>
      <c r="T11" s="54">
        <v>0.7410185185185186</v>
      </c>
      <c r="U11" s="39">
        <v>52</v>
      </c>
      <c r="V11" s="114"/>
      <c r="W11" s="114"/>
      <c r="X11" s="121"/>
      <c r="Y11" s="124"/>
      <c r="Z11" s="114"/>
      <c r="AA11" s="111"/>
    </row>
    <row r="12" spans="1:27" ht="13.5">
      <c r="A12" s="110"/>
      <c r="B12" s="130">
        <v>5</v>
      </c>
      <c r="C12" s="128">
        <v>10046620</v>
      </c>
      <c r="D12" s="129"/>
      <c r="E12" s="128" t="s">
        <v>70</v>
      </c>
      <c r="F12" s="129"/>
      <c r="G12" s="128" t="s">
        <v>71</v>
      </c>
      <c r="H12" s="45">
        <v>0.20833333333333334</v>
      </c>
      <c r="I12" s="46">
        <f>H14-H12</f>
        <v>0.07924768518518518</v>
      </c>
      <c r="J12" s="112">
        <f>I12/"01:00:00"</f>
        <v>1.9019444444444444</v>
      </c>
      <c r="K12" s="47">
        <f>H14+TIME(0,30,0)</f>
        <v>0.30841435185185184</v>
      </c>
      <c r="L12" s="48">
        <f>K14-K12</f>
        <v>0.09875000000000006</v>
      </c>
      <c r="M12" s="112">
        <f>L12/"01:00:00"</f>
        <v>2.3700000000000014</v>
      </c>
      <c r="N12" s="49">
        <f>K14+TIME(0,40,0)</f>
        <v>0.4349421296296297</v>
      </c>
      <c r="O12" s="48">
        <f>N14-N12</f>
        <v>0.06449074074074068</v>
      </c>
      <c r="P12" s="112">
        <f>O12/"01:00:00"</f>
        <v>1.5477777777777764</v>
      </c>
      <c r="Q12" s="49">
        <f>N14+TIME(0,60,0)</f>
        <v>0.5410995370370371</v>
      </c>
      <c r="R12" s="48">
        <f>Q14-Q12</f>
        <v>0.09765046296296298</v>
      </c>
      <c r="S12" s="112">
        <f>R12/"01:00:00"</f>
        <v>2.3436111111111115</v>
      </c>
      <c r="T12" s="49">
        <f>Q14+TIME(0,50,0)</f>
        <v>0.6734722222222222</v>
      </c>
      <c r="U12" s="48">
        <f>T13-T12</f>
        <v>0.0654513888888889</v>
      </c>
      <c r="V12" s="112">
        <f>U12/"01:00:00"</f>
        <v>1.5708333333333337</v>
      </c>
      <c r="W12" s="112" t="e">
        <f>#REF!/"01:00:00"</f>
        <v>#REF!</v>
      </c>
      <c r="X12" s="119">
        <f>I12+L12+O12+R12+U12</f>
        <v>0.4055902777777778</v>
      </c>
      <c r="Y12" s="122">
        <f>120/Z12</f>
        <v>12.32771166852153</v>
      </c>
      <c r="Z12" s="112">
        <f>X12/"01:00:00"</f>
        <v>9.734166666666667</v>
      </c>
      <c r="AA12" s="109">
        <v>2</v>
      </c>
    </row>
    <row r="13" spans="1:27" ht="13.5">
      <c r="A13" s="110"/>
      <c r="B13" s="131"/>
      <c r="C13" s="115" t="s">
        <v>37</v>
      </c>
      <c r="D13" s="116"/>
      <c r="E13" s="115" t="s">
        <v>72</v>
      </c>
      <c r="F13" s="116"/>
      <c r="G13" s="115"/>
      <c r="H13" s="50">
        <v>0.28315972222222224</v>
      </c>
      <c r="I13" s="51">
        <f>25/J12</f>
        <v>13.144442821673726</v>
      </c>
      <c r="J13" s="113"/>
      <c r="K13" s="50">
        <v>0.4040740740740741</v>
      </c>
      <c r="L13" s="51">
        <f>30/M12</f>
        <v>12.658227848101259</v>
      </c>
      <c r="M13" s="113"/>
      <c r="N13" s="52">
        <v>0.4959490740740741</v>
      </c>
      <c r="O13" s="51">
        <f>21/P12</f>
        <v>13.567839195979913</v>
      </c>
      <c r="P13" s="113"/>
      <c r="Q13" s="52">
        <v>0.6351736111111111</v>
      </c>
      <c r="R13" s="51">
        <f>25/S12</f>
        <v>10.667298802892022</v>
      </c>
      <c r="S13" s="113"/>
      <c r="T13" s="52">
        <v>0.7389236111111112</v>
      </c>
      <c r="U13" s="51">
        <f>19/V12</f>
        <v>12.095490716180368</v>
      </c>
      <c r="V13" s="113"/>
      <c r="W13" s="113"/>
      <c r="X13" s="120"/>
      <c r="Y13" s="123"/>
      <c r="Z13" s="113"/>
      <c r="AA13" s="110"/>
    </row>
    <row r="14" spans="1:27" ht="14.25" thickBot="1">
      <c r="A14" s="110"/>
      <c r="B14" s="132"/>
      <c r="C14" s="117" t="s">
        <v>73</v>
      </c>
      <c r="D14" s="118"/>
      <c r="E14" s="117" t="s">
        <v>74</v>
      </c>
      <c r="F14" s="118"/>
      <c r="G14" s="117"/>
      <c r="H14" s="53">
        <v>0.2875810185185185</v>
      </c>
      <c r="I14" s="39">
        <v>52</v>
      </c>
      <c r="J14" s="114"/>
      <c r="K14" s="53">
        <v>0.4071643518518519</v>
      </c>
      <c r="L14" s="39">
        <v>60</v>
      </c>
      <c r="M14" s="114"/>
      <c r="N14" s="54">
        <v>0.4994328703703704</v>
      </c>
      <c r="O14" s="39">
        <v>60</v>
      </c>
      <c r="P14" s="114"/>
      <c r="Q14" s="54">
        <v>0.63875</v>
      </c>
      <c r="R14" s="39">
        <v>64</v>
      </c>
      <c r="S14" s="114"/>
      <c r="T14" s="54">
        <v>0.7552777777777777</v>
      </c>
      <c r="U14" s="39">
        <v>52</v>
      </c>
      <c r="V14" s="114"/>
      <c r="W14" s="114"/>
      <c r="X14" s="121"/>
      <c r="Y14" s="124"/>
      <c r="Z14" s="114"/>
      <c r="AA14" s="111"/>
    </row>
    <row r="15" spans="1:27" ht="13.5">
      <c r="A15" s="110"/>
      <c r="B15" s="130">
        <v>4</v>
      </c>
      <c r="C15" s="128">
        <v>10035963</v>
      </c>
      <c r="D15" s="129"/>
      <c r="E15" s="128" t="s">
        <v>66</v>
      </c>
      <c r="F15" s="129"/>
      <c r="G15" s="128" t="s">
        <v>28</v>
      </c>
      <c r="H15" s="45">
        <v>0.20833333333333334</v>
      </c>
      <c r="I15" s="46">
        <f>H17-H15</f>
        <v>0.08009259259259258</v>
      </c>
      <c r="J15" s="112">
        <f>I15/"01:00:00"</f>
        <v>1.9222222222222218</v>
      </c>
      <c r="K15" s="47">
        <f>H17+TIME(0,30,0)</f>
        <v>0.30925925925925923</v>
      </c>
      <c r="L15" s="48">
        <f>K17-K15</f>
        <v>0.09965277777777776</v>
      </c>
      <c r="M15" s="112">
        <f>L15/"01:00:00"</f>
        <v>2.391666666666666</v>
      </c>
      <c r="N15" s="49">
        <f>K17+TIME(0,40,0)</f>
        <v>0.4366898148148148</v>
      </c>
      <c r="O15" s="48">
        <f>N17-N15</f>
        <v>0.08090277777777782</v>
      </c>
      <c r="P15" s="112">
        <f>O15/"01:00:00"</f>
        <v>1.9416666666666678</v>
      </c>
      <c r="Q15" s="49">
        <f>N17+TIME(0,60,0)</f>
        <v>0.5592592592592592</v>
      </c>
      <c r="R15" s="48">
        <f>Q17-Q15</f>
        <v>0.10452546296296306</v>
      </c>
      <c r="S15" s="112">
        <f>R15/"01:00:00"</f>
        <v>2.5086111111111133</v>
      </c>
      <c r="T15" s="49">
        <f>Q17+TIME(0,50,0)</f>
        <v>0.6985069444444445</v>
      </c>
      <c r="U15" s="48">
        <f>T16-T15</f>
        <v>0.07754629629629628</v>
      </c>
      <c r="V15" s="112">
        <f>U15/"01:00:00"</f>
        <v>1.8611111111111107</v>
      </c>
      <c r="W15" s="112" t="e">
        <f>#REF!/"01:00:00"</f>
        <v>#REF!</v>
      </c>
      <c r="X15" s="119">
        <f>I15+L15+O15+R15+U15</f>
        <v>0.4427199074074075</v>
      </c>
      <c r="Y15" s="122">
        <f>120/Z15</f>
        <v>11.293822383728527</v>
      </c>
      <c r="Z15" s="112">
        <f>X15/"01:00:00"</f>
        <v>10.62527777777778</v>
      </c>
      <c r="AA15" s="109" t="s">
        <v>177</v>
      </c>
    </row>
    <row r="16" spans="1:27" ht="13.5">
      <c r="A16" s="110"/>
      <c r="B16" s="131"/>
      <c r="C16" s="115" t="s">
        <v>36</v>
      </c>
      <c r="D16" s="116"/>
      <c r="E16" s="115" t="s">
        <v>67</v>
      </c>
      <c r="F16" s="116"/>
      <c r="G16" s="115"/>
      <c r="H16" s="50">
        <v>0.28319444444444447</v>
      </c>
      <c r="I16" s="51">
        <f>25/J15</f>
        <v>13.005780346820812</v>
      </c>
      <c r="J16" s="113"/>
      <c r="K16" s="50">
        <v>0.40413194444444445</v>
      </c>
      <c r="L16" s="51">
        <f>30/M15</f>
        <v>12.543554006968645</v>
      </c>
      <c r="M16" s="113"/>
      <c r="N16" s="52">
        <v>0.5131481481481481</v>
      </c>
      <c r="O16" s="51">
        <f>21/P15</f>
        <v>10.815450643776819</v>
      </c>
      <c r="P16" s="113"/>
      <c r="Q16" s="52">
        <v>0.6576388888888889</v>
      </c>
      <c r="R16" s="51">
        <f>25/S15</f>
        <v>9.965673790277922</v>
      </c>
      <c r="S16" s="113"/>
      <c r="T16" s="52">
        <v>0.7760532407407408</v>
      </c>
      <c r="U16" s="51">
        <f>19/V15</f>
        <v>10.208955223880599</v>
      </c>
      <c r="V16" s="113"/>
      <c r="W16" s="113"/>
      <c r="X16" s="120"/>
      <c r="Y16" s="123"/>
      <c r="Z16" s="113"/>
      <c r="AA16" s="110"/>
    </row>
    <row r="17" spans="1:27" ht="14.25" thickBot="1">
      <c r="A17" s="110"/>
      <c r="B17" s="132"/>
      <c r="C17" s="117" t="s">
        <v>68</v>
      </c>
      <c r="D17" s="118"/>
      <c r="E17" s="117" t="s">
        <v>69</v>
      </c>
      <c r="F17" s="118"/>
      <c r="G17" s="117"/>
      <c r="H17" s="53">
        <v>0.2884259259259259</v>
      </c>
      <c r="I17" s="39">
        <v>56</v>
      </c>
      <c r="J17" s="114"/>
      <c r="K17" s="53">
        <v>0.408912037037037</v>
      </c>
      <c r="L17" s="39">
        <v>56</v>
      </c>
      <c r="M17" s="114"/>
      <c r="N17" s="54">
        <v>0.5175925925925926</v>
      </c>
      <c r="O17" s="39">
        <v>60</v>
      </c>
      <c r="P17" s="114"/>
      <c r="Q17" s="54">
        <v>0.6637847222222223</v>
      </c>
      <c r="R17" s="39">
        <v>64</v>
      </c>
      <c r="S17" s="114"/>
      <c r="T17" s="54">
        <v>0.7793865740740741</v>
      </c>
      <c r="U17" s="39">
        <v>60</v>
      </c>
      <c r="V17" s="114"/>
      <c r="W17" s="114"/>
      <c r="X17" s="121"/>
      <c r="Y17" s="124"/>
      <c r="Z17" s="114"/>
      <c r="AA17" s="111"/>
    </row>
    <row r="18" spans="1:27" ht="13.5">
      <c r="A18" s="110"/>
      <c r="B18" s="130">
        <v>3</v>
      </c>
      <c r="C18" s="128">
        <v>10046803</v>
      </c>
      <c r="D18" s="129"/>
      <c r="E18" s="128" t="s">
        <v>63</v>
      </c>
      <c r="F18" s="129"/>
      <c r="G18" s="128" t="s">
        <v>47</v>
      </c>
      <c r="H18" s="45">
        <v>0.20833333333333334</v>
      </c>
      <c r="I18" s="46">
        <f>H20-H18</f>
        <v>0.07804398148148148</v>
      </c>
      <c r="J18" s="112">
        <f>I18/"01:00:00"</f>
        <v>1.8730555555555555</v>
      </c>
      <c r="K18" s="47">
        <f>H20+TIME(0,30,0)</f>
        <v>0.30721064814814814</v>
      </c>
      <c r="L18" s="48">
        <f>K20-K18</f>
        <v>0.10017361111111117</v>
      </c>
      <c r="M18" s="112">
        <f>L18/"01:00:00"</f>
        <v>2.404166666666668</v>
      </c>
      <c r="N18" s="49">
        <f>K20+TIME(0,40,0)</f>
        <v>0.4351620370370371</v>
      </c>
      <c r="O18" s="48">
        <f>N20-N18</f>
        <v>0.0810069444444444</v>
      </c>
      <c r="P18" s="112">
        <f>O18/"01:00:00"</f>
        <v>1.9441666666666655</v>
      </c>
      <c r="Q18" s="49">
        <f>N20+TIME(0,60,0)</f>
        <v>0.5578356481481481</v>
      </c>
      <c r="R18" s="48">
        <f>Q20-Q18</f>
        <v>0.10107638888888892</v>
      </c>
      <c r="S18" s="112">
        <f>R18/"01:00:00"</f>
        <v>2.425833333333334</v>
      </c>
      <c r="T18" s="49">
        <f>Q20+TIME(0,50,0)</f>
        <v>0.6936342592592593</v>
      </c>
      <c r="U18" s="48">
        <f>T19-T18</f>
        <v>0.09190972222222227</v>
      </c>
      <c r="V18" s="112">
        <f>U18/"01:00:00"</f>
        <v>2.2058333333333344</v>
      </c>
      <c r="W18" s="112" t="e">
        <f>#REF!/"01:00:00"</f>
        <v>#REF!</v>
      </c>
      <c r="X18" s="119">
        <f>I18+L18+O18+R18+U18</f>
        <v>0.45221064814814826</v>
      </c>
      <c r="Y18" s="122">
        <f>120/Z18</f>
        <v>11.056794041616541</v>
      </c>
      <c r="Z18" s="112">
        <f>X18/"01:00:00"</f>
        <v>10.853055555555558</v>
      </c>
      <c r="AA18" s="109">
        <v>4</v>
      </c>
    </row>
    <row r="19" spans="1:27" ht="13.5">
      <c r="A19" s="110"/>
      <c r="B19" s="131"/>
      <c r="C19" s="115" t="s">
        <v>19</v>
      </c>
      <c r="D19" s="116"/>
      <c r="E19" s="115" t="s">
        <v>41</v>
      </c>
      <c r="F19" s="116"/>
      <c r="G19" s="115"/>
      <c r="H19" s="50">
        <v>0.28313657407407405</v>
      </c>
      <c r="I19" s="51">
        <f>25/J18</f>
        <v>13.347174847990509</v>
      </c>
      <c r="J19" s="113"/>
      <c r="K19" s="50">
        <v>0.4040972222222223</v>
      </c>
      <c r="L19" s="51">
        <f>30/M18</f>
        <v>12.47833622183708</v>
      </c>
      <c r="M19" s="113"/>
      <c r="N19" s="52">
        <v>0.513125</v>
      </c>
      <c r="O19" s="51">
        <f>21/P18</f>
        <v>10.801543077582519</v>
      </c>
      <c r="P19" s="113"/>
      <c r="Q19" s="52">
        <v>0.65625</v>
      </c>
      <c r="R19" s="51">
        <f>25/S18</f>
        <v>10.3057368601855</v>
      </c>
      <c r="S19" s="113"/>
      <c r="T19" s="52">
        <v>0.7855439814814815</v>
      </c>
      <c r="U19" s="51">
        <f>19/V18</f>
        <v>8.61352474499433</v>
      </c>
      <c r="V19" s="113"/>
      <c r="W19" s="113"/>
      <c r="X19" s="120"/>
      <c r="Y19" s="123"/>
      <c r="Z19" s="113"/>
      <c r="AA19" s="110"/>
    </row>
    <row r="20" spans="1:27" ht="14.25" thickBot="1">
      <c r="A20" s="110"/>
      <c r="B20" s="132"/>
      <c r="C20" s="117" t="s">
        <v>64</v>
      </c>
      <c r="D20" s="118"/>
      <c r="E20" s="117" t="s">
        <v>65</v>
      </c>
      <c r="F20" s="118"/>
      <c r="G20" s="117"/>
      <c r="H20" s="53">
        <v>0.2863773148148148</v>
      </c>
      <c r="I20" s="39">
        <v>60</v>
      </c>
      <c r="J20" s="114"/>
      <c r="K20" s="53">
        <v>0.4073842592592593</v>
      </c>
      <c r="L20" s="39">
        <v>56</v>
      </c>
      <c r="M20" s="114"/>
      <c r="N20" s="54">
        <v>0.5161689814814815</v>
      </c>
      <c r="O20" s="39">
        <v>56</v>
      </c>
      <c r="P20" s="114"/>
      <c r="Q20" s="54">
        <v>0.658912037037037</v>
      </c>
      <c r="R20" s="39">
        <v>64</v>
      </c>
      <c r="S20" s="114"/>
      <c r="T20" s="54">
        <v>0.7903125</v>
      </c>
      <c r="U20" s="39">
        <v>56</v>
      </c>
      <c r="V20" s="114"/>
      <c r="W20" s="114"/>
      <c r="X20" s="121"/>
      <c r="Y20" s="124"/>
      <c r="Z20" s="114"/>
      <c r="AA20" s="111"/>
    </row>
    <row r="21" spans="1:27" ht="13.5">
      <c r="A21" s="110"/>
      <c r="B21" s="130">
        <v>7</v>
      </c>
      <c r="C21" s="128">
        <v>10035678</v>
      </c>
      <c r="D21" s="129"/>
      <c r="E21" s="128" t="s">
        <v>81</v>
      </c>
      <c r="F21" s="129"/>
      <c r="G21" s="128" t="s">
        <v>82</v>
      </c>
      <c r="H21" s="45">
        <v>0.20833333333333334</v>
      </c>
      <c r="I21" s="46">
        <f>H23-H21</f>
        <v>0.09421296296296297</v>
      </c>
      <c r="J21" s="112">
        <f>I21/"01:00:00"</f>
        <v>2.2611111111111115</v>
      </c>
      <c r="K21" s="47">
        <f>H23+TIME(0,30,0)</f>
        <v>0.32337962962962963</v>
      </c>
      <c r="L21" s="48">
        <f>K23-K21</f>
        <v>0.11851851851851852</v>
      </c>
      <c r="M21" s="112">
        <f>L21/"01:00:00"</f>
        <v>2.8444444444444446</v>
      </c>
      <c r="N21" s="49">
        <f>K23+TIME(0,40,0)</f>
        <v>0.46967592592592594</v>
      </c>
      <c r="O21" s="48">
        <f>N23-N21</f>
        <v>0.07746527777777773</v>
      </c>
      <c r="P21" s="112">
        <f>O21/"01:00:00"</f>
        <v>1.8591666666666655</v>
      </c>
      <c r="Q21" s="49">
        <f>N23+TIME(0,60,0)</f>
        <v>0.5888078703703703</v>
      </c>
      <c r="R21" s="48">
        <f>Q23-Q21</f>
        <v>0.1289004629629631</v>
      </c>
      <c r="S21" s="112">
        <f>R21/"01:00:00"</f>
        <v>3.093611111111114</v>
      </c>
      <c r="T21" s="49">
        <f>Q23+TIME(0,50,0)</f>
        <v>0.7524305555555556</v>
      </c>
      <c r="U21" s="48">
        <f>T22-T21</f>
        <v>0.07458333333333322</v>
      </c>
      <c r="V21" s="112">
        <f>U21/"01:00:00"</f>
        <v>1.7899999999999974</v>
      </c>
      <c r="W21" s="112" t="e">
        <f>#REF!/"01:00:00"</f>
        <v>#REF!</v>
      </c>
      <c r="X21" s="119">
        <f>I21+L21+O21+R21+U21</f>
        <v>0.49368055555555557</v>
      </c>
      <c r="Y21" s="122">
        <f>120/Z21</f>
        <v>10.1280067520045</v>
      </c>
      <c r="Z21" s="112">
        <f>X21/"01:00:00"</f>
        <v>11.848333333333334</v>
      </c>
      <c r="AA21" s="109">
        <v>5</v>
      </c>
    </row>
    <row r="22" spans="1:27" ht="13.5">
      <c r="A22" s="110"/>
      <c r="B22" s="131"/>
      <c r="C22" s="115" t="s">
        <v>31</v>
      </c>
      <c r="D22" s="116"/>
      <c r="E22" s="115" t="s">
        <v>32</v>
      </c>
      <c r="F22" s="116"/>
      <c r="G22" s="115"/>
      <c r="H22" s="50">
        <v>0.2969212962962963</v>
      </c>
      <c r="I22" s="51">
        <f>25/J21</f>
        <v>11.056511056511054</v>
      </c>
      <c r="J22" s="113"/>
      <c r="K22" s="50">
        <v>0.4327430555555556</v>
      </c>
      <c r="L22" s="51">
        <f>30/M21</f>
        <v>10.546875</v>
      </c>
      <c r="M22" s="113"/>
      <c r="N22" s="52">
        <v>0.5392013888888889</v>
      </c>
      <c r="O22" s="51">
        <f>21/P21</f>
        <v>11.29538323621695</v>
      </c>
      <c r="P22" s="113"/>
      <c r="Q22" s="52">
        <v>0.7070138888888889</v>
      </c>
      <c r="R22" s="51">
        <f>25/S21</f>
        <v>8.081170871868538</v>
      </c>
      <c r="S22" s="113"/>
      <c r="T22" s="52">
        <v>0.8270138888888888</v>
      </c>
      <c r="U22" s="51">
        <f>19/V21</f>
        <v>10.61452513966482</v>
      </c>
      <c r="V22" s="113"/>
      <c r="W22" s="113"/>
      <c r="X22" s="120"/>
      <c r="Y22" s="123"/>
      <c r="Z22" s="113"/>
      <c r="AA22" s="110"/>
    </row>
    <row r="23" spans="1:27" ht="14.25" thickBot="1">
      <c r="A23" s="110"/>
      <c r="B23" s="132"/>
      <c r="C23" s="117" t="s">
        <v>83</v>
      </c>
      <c r="D23" s="118"/>
      <c r="E23" s="117" t="s">
        <v>84</v>
      </c>
      <c r="F23" s="118"/>
      <c r="G23" s="117"/>
      <c r="H23" s="53">
        <v>0.3025462962962963</v>
      </c>
      <c r="I23" s="39">
        <v>52</v>
      </c>
      <c r="J23" s="114"/>
      <c r="K23" s="53">
        <v>0.44189814814814815</v>
      </c>
      <c r="L23" s="39">
        <v>52</v>
      </c>
      <c r="M23" s="114"/>
      <c r="N23" s="54">
        <v>0.5471412037037037</v>
      </c>
      <c r="O23" s="39">
        <v>56</v>
      </c>
      <c r="P23" s="114"/>
      <c r="Q23" s="54">
        <v>0.7177083333333334</v>
      </c>
      <c r="R23" s="39">
        <v>64</v>
      </c>
      <c r="S23" s="114"/>
      <c r="T23" s="54">
        <v>0.8448148148148148</v>
      </c>
      <c r="U23" s="39">
        <v>60</v>
      </c>
      <c r="V23" s="114"/>
      <c r="W23" s="114"/>
      <c r="X23" s="121"/>
      <c r="Y23" s="124"/>
      <c r="Z23" s="114"/>
      <c r="AA23" s="111"/>
    </row>
    <row r="24" spans="1:27" s="26" customFormat="1" ht="13.5">
      <c r="A24" s="110"/>
      <c r="B24" s="125">
        <v>1</v>
      </c>
      <c r="C24" s="128">
        <v>10046623</v>
      </c>
      <c r="D24" s="129"/>
      <c r="E24" s="128" t="s">
        <v>53</v>
      </c>
      <c r="F24" s="129"/>
      <c r="G24" s="128" t="s">
        <v>54</v>
      </c>
      <c r="H24" s="45">
        <v>0.20833333333333334</v>
      </c>
      <c r="I24" s="46">
        <f>H26-H24</f>
        <v>0.07881944444444441</v>
      </c>
      <c r="J24" s="112">
        <f>I24/"01:00:00"</f>
        <v>1.891666666666666</v>
      </c>
      <c r="K24" s="47">
        <f>H26+TIME(0,30,0)</f>
        <v>0.30798611111111107</v>
      </c>
      <c r="L24" s="48">
        <f>K26-K24</f>
        <v>0.10115740740740747</v>
      </c>
      <c r="M24" s="112">
        <f>L24/"01:00:00"</f>
        <v>2.4277777777777794</v>
      </c>
      <c r="N24" s="49">
        <f>K26+TIME(0,40,0)</f>
        <v>0.43692129629629634</v>
      </c>
      <c r="O24" s="48">
        <f>N26-N24</f>
        <v>-0.43692129629629634</v>
      </c>
      <c r="P24" s="112">
        <f>O24/"01:00:00"</f>
        <v>-10.486111111111112</v>
      </c>
      <c r="Q24" s="49">
        <f>N26+TIME(0,60,0)</f>
        <v>0.041666666666666664</v>
      </c>
      <c r="R24" s="48">
        <f>Q26-Q24</f>
        <v>-0.041666666666666664</v>
      </c>
      <c r="S24" s="112">
        <f>R24/"01:00:00"</f>
        <v>-1</v>
      </c>
      <c r="T24" s="49">
        <f>Q26+TIME(0,50,0)</f>
        <v>0.034722222222222224</v>
      </c>
      <c r="U24" s="48">
        <f>T25-T24</f>
        <v>-0.034722222222222224</v>
      </c>
      <c r="V24" s="112">
        <f>U24/"01:00:00"</f>
        <v>-0.8333333333333334</v>
      </c>
      <c r="W24" s="112" t="e">
        <f>#REF!/"01:00:00"</f>
        <v>#REF!</v>
      </c>
      <c r="X24" s="119">
        <f>I24+L24+O24+R24+U24</f>
        <v>-0.3333333333333333</v>
      </c>
      <c r="Y24" s="122">
        <f>120/Z24</f>
        <v>-15</v>
      </c>
      <c r="Z24" s="112">
        <f>X24/"01:00:00"</f>
        <v>-8</v>
      </c>
      <c r="AA24" s="109" t="s">
        <v>180</v>
      </c>
    </row>
    <row r="25" spans="1:27" s="26" customFormat="1" ht="13.5">
      <c r="A25" s="110"/>
      <c r="B25" s="126"/>
      <c r="C25" s="115" t="s">
        <v>29</v>
      </c>
      <c r="D25" s="116"/>
      <c r="E25" s="115" t="s">
        <v>55</v>
      </c>
      <c r="F25" s="116"/>
      <c r="G25" s="115"/>
      <c r="H25" s="50">
        <v>0.2832060185185185</v>
      </c>
      <c r="I25" s="51">
        <f>25/J24</f>
        <v>13.21585903083701</v>
      </c>
      <c r="J25" s="113"/>
      <c r="K25" s="50">
        <v>0.4040856481481481</v>
      </c>
      <c r="L25" s="51">
        <f>30/M24</f>
        <v>12.356979405034316</v>
      </c>
      <c r="M25" s="113"/>
      <c r="N25" s="52"/>
      <c r="O25" s="51">
        <f>21/P24</f>
        <v>-2.002649006622516</v>
      </c>
      <c r="P25" s="113"/>
      <c r="Q25" s="52"/>
      <c r="R25" s="51">
        <f>25/S24</f>
        <v>-25</v>
      </c>
      <c r="S25" s="113"/>
      <c r="T25" s="52"/>
      <c r="U25" s="51">
        <f>19/V24</f>
        <v>-22.8</v>
      </c>
      <c r="V25" s="113"/>
      <c r="W25" s="113"/>
      <c r="X25" s="120"/>
      <c r="Y25" s="123"/>
      <c r="Z25" s="113"/>
      <c r="AA25" s="110"/>
    </row>
    <row r="26" spans="1:27" s="26" customFormat="1" ht="14.25" thickBot="1">
      <c r="A26" s="110"/>
      <c r="B26" s="127"/>
      <c r="C26" s="117" t="s">
        <v>56</v>
      </c>
      <c r="D26" s="118"/>
      <c r="E26" s="117" t="s">
        <v>57</v>
      </c>
      <c r="F26" s="118"/>
      <c r="G26" s="117"/>
      <c r="H26" s="53">
        <v>0.28715277777777776</v>
      </c>
      <c r="I26" s="39"/>
      <c r="J26" s="114"/>
      <c r="K26" s="53">
        <v>0.40914351851851855</v>
      </c>
      <c r="L26" s="39"/>
      <c r="M26" s="114"/>
      <c r="N26" s="54"/>
      <c r="O26" s="39"/>
      <c r="P26" s="114"/>
      <c r="Q26" s="54"/>
      <c r="R26" s="39"/>
      <c r="S26" s="114"/>
      <c r="T26" s="54"/>
      <c r="U26" s="39"/>
      <c r="V26" s="114"/>
      <c r="W26" s="114"/>
      <c r="X26" s="121"/>
      <c r="Y26" s="124"/>
      <c r="Z26" s="114"/>
      <c r="AA26" s="111"/>
    </row>
    <row r="27" spans="1:27" s="26" customFormat="1" ht="13.5">
      <c r="A27" s="110"/>
      <c r="B27" s="125">
        <v>2</v>
      </c>
      <c r="C27" s="128">
        <v>10055130</v>
      </c>
      <c r="D27" s="129"/>
      <c r="E27" s="128" t="s">
        <v>58</v>
      </c>
      <c r="F27" s="129"/>
      <c r="G27" s="128" t="s">
        <v>59</v>
      </c>
      <c r="H27" s="45">
        <v>0.20833333333333334</v>
      </c>
      <c r="I27" s="46">
        <f>H29-H27</f>
        <v>0.07824074074074075</v>
      </c>
      <c r="J27" s="112">
        <f>I27/"01:00:00"</f>
        <v>1.877777777777778</v>
      </c>
      <c r="K27" s="47">
        <f>H29+TIME(0,30,0)</f>
        <v>0.3074074074074074</v>
      </c>
      <c r="L27" s="48">
        <f>K29-K27</f>
        <v>0.10098379629629628</v>
      </c>
      <c r="M27" s="112">
        <f>L27/"01:00:00"</f>
        <v>2.4236111111111107</v>
      </c>
      <c r="N27" s="49">
        <f>K29+TIME(0,40,0)</f>
        <v>0.4361689814814815</v>
      </c>
      <c r="O27" s="48">
        <f>N29-N27</f>
        <v>-0.4361689814814815</v>
      </c>
      <c r="P27" s="112">
        <f>O27/"01:00:00"</f>
        <v>-10.468055555555557</v>
      </c>
      <c r="Q27" s="49">
        <f>N29+TIME(0,60,0)</f>
        <v>0.041666666666666664</v>
      </c>
      <c r="R27" s="48">
        <f>Q29-Q27</f>
        <v>-0.041666666666666664</v>
      </c>
      <c r="S27" s="112">
        <f>R27/"01:00:00"</f>
        <v>-1</v>
      </c>
      <c r="T27" s="49">
        <f>Q29+TIME(0,50,0)</f>
        <v>0.034722222222222224</v>
      </c>
      <c r="U27" s="48">
        <f>T28-T27</f>
        <v>-0.034722222222222224</v>
      </c>
      <c r="V27" s="112">
        <f>U27/"01:00:00"</f>
        <v>-0.8333333333333334</v>
      </c>
      <c r="W27" s="112" t="e">
        <f>#REF!/"01:00:00"</f>
        <v>#REF!</v>
      </c>
      <c r="X27" s="119">
        <f>I27+L27+O27+R27+U27</f>
        <v>-0.3333333333333333</v>
      </c>
      <c r="Y27" s="122">
        <f>120/Z27</f>
        <v>-15</v>
      </c>
      <c r="Z27" s="112">
        <f>X27/"01:00:00"</f>
        <v>-8</v>
      </c>
      <c r="AA27" s="109" t="s">
        <v>180</v>
      </c>
    </row>
    <row r="28" spans="1:27" s="26" customFormat="1" ht="13.5">
      <c r="A28" s="110"/>
      <c r="B28" s="126"/>
      <c r="C28" s="115" t="s">
        <v>27</v>
      </c>
      <c r="D28" s="116"/>
      <c r="E28" s="115" t="s">
        <v>60</v>
      </c>
      <c r="F28" s="116"/>
      <c r="G28" s="115"/>
      <c r="H28" s="50">
        <v>0.2832175925925926</v>
      </c>
      <c r="I28" s="51">
        <f>25/J27</f>
        <v>13.31360946745562</v>
      </c>
      <c r="J28" s="113"/>
      <c r="K28" s="50">
        <v>0.4041666666666666</v>
      </c>
      <c r="L28" s="51">
        <f>30/M27</f>
        <v>12.378223495702008</v>
      </c>
      <c r="M28" s="113"/>
      <c r="N28" s="52"/>
      <c r="O28" s="51">
        <f>21/P27</f>
        <v>-2.006103224094467</v>
      </c>
      <c r="P28" s="113"/>
      <c r="Q28" s="52"/>
      <c r="R28" s="51">
        <f>25/S27</f>
        <v>-25</v>
      </c>
      <c r="S28" s="113"/>
      <c r="T28" s="52"/>
      <c r="U28" s="51">
        <f>19/V27</f>
        <v>-22.8</v>
      </c>
      <c r="V28" s="113"/>
      <c r="W28" s="113"/>
      <c r="X28" s="120"/>
      <c r="Y28" s="123"/>
      <c r="Z28" s="113"/>
      <c r="AA28" s="110"/>
    </row>
    <row r="29" spans="1:27" s="26" customFormat="1" ht="14.25" thickBot="1">
      <c r="A29" s="111"/>
      <c r="B29" s="127"/>
      <c r="C29" s="117" t="s">
        <v>61</v>
      </c>
      <c r="D29" s="118"/>
      <c r="E29" s="117" t="s">
        <v>62</v>
      </c>
      <c r="F29" s="118"/>
      <c r="G29" s="117"/>
      <c r="H29" s="53">
        <v>0.2865740740740741</v>
      </c>
      <c r="I29" s="39"/>
      <c r="J29" s="114"/>
      <c r="K29" s="53">
        <v>0.4083912037037037</v>
      </c>
      <c r="L29" s="39"/>
      <c r="M29" s="114"/>
      <c r="N29" s="54"/>
      <c r="O29" s="39"/>
      <c r="P29" s="114"/>
      <c r="Q29" s="54"/>
      <c r="R29" s="39"/>
      <c r="S29" s="114"/>
      <c r="T29" s="54"/>
      <c r="U29" s="39"/>
      <c r="V29" s="114"/>
      <c r="W29" s="114"/>
      <c r="X29" s="121"/>
      <c r="Y29" s="124"/>
      <c r="Z29" s="114"/>
      <c r="AA29" s="111"/>
    </row>
    <row r="30" ht="13.5">
      <c r="A30" s="55"/>
    </row>
    <row r="31" ht="13.5">
      <c r="A31" s="55"/>
    </row>
    <row r="32" ht="13.5">
      <c r="A32" s="55"/>
    </row>
  </sheetData>
  <mergeCells count="146">
    <mergeCell ref="C5:D5"/>
    <mergeCell ref="E5:F5"/>
    <mergeCell ref="Y5:Y8"/>
    <mergeCell ref="H5:I5"/>
    <mergeCell ref="T5:U5"/>
    <mergeCell ref="X5:X8"/>
    <mergeCell ref="N5:O5"/>
    <mergeCell ref="G5:G8"/>
    <mergeCell ref="E8:F8"/>
    <mergeCell ref="C6:D7"/>
    <mergeCell ref="E6:F7"/>
    <mergeCell ref="Y4:AA4"/>
    <mergeCell ref="K5:L5"/>
    <mergeCell ref="Q5:R5"/>
    <mergeCell ref="AA5:AA8"/>
    <mergeCell ref="A4:X4"/>
    <mergeCell ref="A5:A8"/>
    <mergeCell ref="C8:D8"/>
    <mergeCell ref="B5:B8"/>
    <mergeCell ref="B9:B11"/>
    <mergeCell ref="C9:D9"/>
    <mergeCell ref="E9:F9"/>
    <mergeCell ref="G9:G11"/>
    <mergeCell ref="J9:J11"/>
    <mergeCell ref="M9:M11"/>
    <mergeCell ref="P9:P11"/>
    <mergeCell ref="S9:S11"/>
    <mergeCell ref="Z9:Z11"/>
    <mergeCell ref="AA9:AA11"/>
    <mergeCell ref="C10:D10"/>
    <mergeCell ref="E10:F10"/>
    <mergeCell ref="C11:D11"/>
    <mergeCell ref="E11:F11"/>
    <mergeCell ref="V9:V11"/>
    <mergeCell ref="W9:W11"/>
    <mergeCell ref="X9:X11"/>
    <mergeCell ref="Y9:Y11"/>
    <mergeCell ref="B12:B14"/>
    <mergeCell ref="C12:D12"/>
    <mergeCell ref="E12:F12"/>
    <mergeCell ref="G12:G14"/>
    <mergeCell ref="J12:J14"/>
    <mergeCell ref="M12:M14"/>
    <mergeCell ref="P12:P14"/>
    <mergeCell ref="S12:S14"/>
    <mergeCell ref="Z12:Z14"/>
    <mergeCell ref="AA12:AA14"/>
    <mergeCell ref="C13:D13"/>
    <mergeCell ref="E13:F13"/>
    <mergeCell ref="C14:D14"/>
    <mergeCell ref="E14:F14"/>
    <mergeCell ref="V12:V14"/>
    <mergeCell ref="W12:W14"/>
    <mergeCell ref="X12:X14"/>
    <mergeCell ref="Y12:Y14"/>
    <mergeCell ref="B15:B17"/>
    <mergeCell ref="C15:D15"/>
    <mergeCell ref="E15:F15"/>
    <mergeCell ref="G15:G17"/>
    <mergeCell ref="J15:J17"/>
    <mergeCell ref="M15:M17"/>
    <mergeCell ref="P15:P17"/>
    <mergeCell ref="S15:S17"/>
    <mergeCell ref="Z15:Z17"/>
    <mergeCell ref="AA15:AA17"/>
    <mergeCell ref="C16:D16"/>
    <mergeCell ref="E16:F16"/>
    <mergeCell ref="C17:D17"/>
    <mergeCell ref="E17:F17"/>
    <mergeCell ref="V15:V17"/>
    <mergeCell ref="W15:W17"/>
    <mergeCell ref="X15:X17"/>
    <mergeCell ref="Y15:Y17"/>
    <mergeCell ref="B18:B20"/>
    <mergeCell ref="C18:D18"/>
    <mergeCell ref="E18:F18"/>
    <mergeCell ref="G18:G20"/>
    <mergeCell ref="J18:J20"/>
    <mergeCell ref="M18:M20"/>
    <mergeCell ref="P18:P20"/>
    <mergeCell ref="S18:S20"/>
    <mergeCell ref="Z18:Z20"/>
    <mergeCell ref="AA18:AA20"/>
    <mergeCell ref="C19:D19"/>
    <mergeCell ref="E19:F19"/>
    <mergeCell ref="C20:D20"/>
    <mergeCell ref="E20:F20"/>
    <mergeCell ref="V18:V20"/>
    <mergeCell ref="W18:W20"/>
    <mergeCell ref="X18:X20"/>
    <mergeCell ref="Y18:Y20"/>
    <mergeCell ref="B21:B23"/>
    <mergeCell ref="C21:D21"/>
    <mergeCell ref="E21:F21"/>
    <mergeCell ref="G21:G23"/>
    <mergeCell ref="J21:J23"/>
    <mergeCell ref="M21:M23"/>
    <mergeCell ref="P21:P23"/>
    <mergeCell ref="S21:S23"/>
    <mergeCell ref="Z21:Z23"/>
    <mergeCell ref="AA21:AA23"/>
    <mergeCell ref="C22:D22"/>
    <mergeCell ref="E22:F22"/>
    <mergeCell ref="C23:D23"/>
    <mergeCell ref="E23:F23"/>
    <mergeCell ref="V21:V23"/>
    <mergeCell ref="W21:W23"/>
    <mergeCell ref="X21:X23"/>
    <mergeCell ref="Y21:Y23"/>
    <mergeCell ref="B24:B26"/>
    <mergeCell ref="C24:D24"/>
    <mergeCell ref="E24:F24"/>
    <mergeCell ref="G24:G26"/>
    <mergeCell ref="J24:J26"/>
    <mergeCell ref="M24:M26"/>
    <mergeCell ref="P24:P26"/>
    <mergeCell ref="S24:S26"/>
    <mergeCell ref="Z24:Z26"/>
    <mergeCell ref="AA24:AA26"/>
    <mergeCell ref="C25:D25"/>
    <mergeCell ref="E25:F25"/>
    <mergeCell ref="C26:D26"/>
    <mergeCell ref="E26:F26"/>
    <mergeCell ref="V24:V26"/>
    <mergeCell ref="W24:W26"/>
    <mergeCell ref="X24:X26"/>
    <mergeCell ref="Y24:Y26"/>
    <mergeCell ref="B27:B29"/>
    <mergeCell ref="C27:D27"/>
    <mergeCell ref="E27:F27"/>
    <mergeCell ref="G27:G29"/>
    <mergeCell ref="Y27:Y29"/>
    <mergeCell ref="J27:J29"/>
    <mergeCell ref="M27:M29"/>
    <mergeCell ref="P27:P29"/>
    <mergeCell ref="S27:S29"/>
    <mergeCell ref="A9:A29"/>
    <mergeCell ref="Z27:Z29"/>
    <mergeCell ref="AA27:AA29"/>
    <mergeCell ref="C28:D28"/>
    <mergeCell ref="E28:F28"/>
    <mergeCell ref="C29:D29"/>
    <mergeCell ref="E29:F29"/>
    <mergeCell ref="V27:V29"/>
    <mergeCell ref="W27:W29"/>
    <mergeCell ref="X27:X29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4.50390625" style="25" customWidth="1"/>
    <col min="2" max="2" width="7.875" style="26" customWidth="1"/>
    <col min="3" max="4" width="7.50390625" style="27" customWidth="1"/>
    <col min="5" max="7" width="9.00390625" style="25" customWidth="1"/>
    <col min="8" max="8" width="9.00390625" style="28" customWidth="1"/>
    <col min="9" max="9" width="9.00390625" style="25" customWidth="1"/>
    <col min="10" max="10" width="0.12890625" style="25" customWidth="1"/>
    <col min="11" max="11" width="9.00390625" style="28" customWidth="1"/>
    <col min="12" max="12" width="9.00390625" style="25" customWidth="1"/>
    <col min="13" max="13" width="0.12890625" style="25" customWidth="1"/>
    <col min="14" max="14" width="9.00390625" style="28" customWidth="1"/>
    <col min="15" max="15" width="9.00390625" style="25" customWidth="1"/>
    <col min="16" max="17" width="8.625" style="25" hidden="1" customWidth="1"/>
    <col min="18" max="18" width="9.00390625" style="28" customWidth="1"/>
    <col min="19" max="19" width="12.625" style="25" customWidth="1"/>
    <col min="20" max="20" width="0.12890625" style="25" customWidth="1"/>
    <col min="21" max="21" width="12.625" style="25" customWidth="1"/>
    <col min="22" max="16384" width="9.00390625" style="25" customWidth="1"/>
  </cols>
  <sheetData>
    <row r="1" spans="2:18" ht="13.5">
      <c r="B1" s="25"/>
      <c r="C1" s="25"/>
      <c r="D1" s="25"/>
      <c r="H1" s="25"/>
      <c r="K1" s="25"/>
      <c r="N1" s="25"/>
      <c r="R1" s="25"/>
    </row>
    <row r="2" ht="13.5">
      <c r="H2" s="29" t="s">
        <v>48</v>
      </c>
    </row>
    <row r="4" spans="1:24" ht="14.25" thickBot="1">
      <c r="A4" s="139" t="s">
        <v>114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3" t="s">
        <v>115</v>
      </c>
      <c r="T4" s="133"/>
      <c r="U4" s="133"/>
      <c r="V4" s="55"/>
      <c r="W4" s="55"/>
      <c r="X4" s="55"/>
    </row>
    <row r="5" spans="1:21" ht="13.5" customHeight="1">
      <c r="A5" s="140" t="s">
        <v>2</v>
      </c>
      <c r="B5" s="143" t="s">
        <v>133</v>
      </c>
      <c r="C5" s="128" t="s">
        <v>134</v>
      </c>
      <c r="D5" s="129"/>
      <c r="E5" s="128" t="s">
        <v>134</v>
      </c>
      <c r="F5" s="129"/>
      <c r="G5" s="151" t="s">
        <v>5</v>
      </c>
      <c r="H5" s="134" t="s">
        <v>102</v>
      </c>
      <c r="I5" s="135"/>
      <c r="J5" s="30"/>
      <c r="K5" s="134" t="s">
        <v>42</v>
      </c>
      <c r="L5" s="135"/>
      <c r="M5" s="30"/>
      <c r="N5" s="146" t="s">
        <v>103</v>
      </c>
      <c r="O5" s="147"/>
      <c r="P5" s="31"/>
      <c r="Q5" s="32"/>
      <c r="R5" s="148" t="s">
        <v>11</v>
      </c>
      <c r="S5" s="136" t="s">
        <v>12</v>
      </c>
      <c r="T5" s="33"/>
      <c r="U5" s="136" t="s">
        <v>15</v>
      </c>
    </row>
    <row r="6" spans="1:21" s="26" customFormat="1" ht="14.25" customHeight="1">
      <c r="A6" s="141"/>
      <c r="B6" s="144"/>
      <c r="C6" s="115" t="s">
        <v>3</v>
      </c>
      <c r="D6" s="116"/>
      <c r="E6" s="115" t="s">
        <v>4</v>
      </c>
      <c r="F6" s="116"/>
      <c r="G6" s="152"/>
      <c r="H6" s="34" t="s">
        <v>43</v>
      </c>
      <c r="I6" s="35" t="s">
        <v>13</v>
      </c>
      <c r="J6" s="36"/>
      <c r="K6" s="34" t="s">
        <v>44</v>
      </c>
      <c r="L6" s="35" t="s">
        <v>13</v>
      </c>
      <c r="M6" s="36"/>
      <c r="N6" s="34" t="s">
        <v>44</v>
      </c>
      <c r="O6" s="35" t="s">
        <v>13</v>
      </c>
      <c r="P6" s="36"/>
      <c r="Q6" s="37"/>
      <c r="R6" s="149"/>
      <c r="S6" s="137"/>
      <c r="T6" s="38"/>
      <c r="U6" s="137"/>
    </row>
    <row r="7" spans="1:21" s="26" customFormat="1" ht="13.5">
      <c r="A7" s="141"/>
      <c r="B7" s="144"/>
      <c r="C7" s="115"/>
      <c r="D7" s="116"/>
      <c r="E7" s="115"/>
      <c r="F7" s="116"/>
      <c r="G7" s="152"/>
      <c r="H7" s="34" t="s">
        <v>45</v>
      </c>
      <c r="I7" s="35" t="s">
        <v>14</v>
      </c>
      <c r="J7" s="36"/>
      <c r="K7" s="34" t="s">
        <v>45</v>
      </c>
      <c r="L7" s="35" t="s">
        <v>14</v>
      </c>
      <c r="M7" s="36"/>
      <c r="N7" s="34" t="s">
        <v>45</v>
      </c>
      <c r="O7" s="35" t="s">
        <v>14</v>
      </c>
      <c r="P7" s="36"/>
      <c r="Q7" s="37"/>
      <c r="R7" s="149"/>
      <c r="S7" s="137"/>
      <c r="T7" s="38"/>
      <c r="U7" s="137"/>
    </row>
    <row r="8" spans="1:21" s="26" customFormat="1" ht="14.25" thickBot="1">
      <c r="A8" s="142"/>
      <c r="B8" s="145"/>
      <c r="C8" s="117" t="s">
        <v>135</v>
      </c>
      <c r="D8" s="118"/>
      <c r="E8" s="117" t="s">
        <v>136</v>
      </c>
      <c r="F8" s="118"/>
      <c r="G8" s="153"/>
      <c r="H8" s="40" t="s">
        <v>46</v>
      </c>
      <c r="I8" s="41" t="s">
        <v>1</v>
      </c>
      <c r="J8" s="42"/>
      <c r="K8" s="40" t="s">
        <v>46</v>
      </c>
      <c r="L8" s="41" t="s">
        <v>1</v>
      </c>
      <c r="M8" s="42"/>
      <c r="N8" s="40" t="s">
        <v>46</v>
      </c>
      <c r="O8" s="41" t="s">
        <v>1</v>
      </c>
      <c r="P8" s="42"/>
      <c r="Q8" s="43"/>
      <c r="R8" s="150"/>
      <c r="S8" s="138"/>
      <c r="T8" s="44"/>
      <c r="U8" s="138"/>
    </row>
    <row r="9" spans="1:21" s="26" customFormat="1" ht="13.5">
      <c r="A9" s="109">
        <v>1</v>
      </c>
      <c r="B9" s="130">
        <v>11</v>
      </c>
      <c r="C9" s="128">
        <v>10049051</v>
      </c>
      <c r="D9" s="129"/>
      <c r="E9" s="128" t="s">
        <v>89</v>
      </c>
      <c r="F9" s="129"/>
      <c r="G9" s="128" t="s">
        <v>59</v>
      </c>
      <c r="H9" s="45">
        <v>0.20833333333333334</v>
      </c>
      <c r="I9" s="46">
        <f>H11-H9</f>
        <v>0.07587962962962966</v>
      </c>
      <c r="J9" s="112">
        <f>I9/"01:00:00"</f>
        <v>1.8211111111111118</v>
      </c>
      <c r="K9" s="47">
        <f>H11+TIME(0,30,0)</f>
        <v>0.3050462962962963</v>
      </c>
      <c r="L9" s="48">
        <f>K11-K9</f>
        <v>0.09454861111111112</v>
      </c>
      <c r="M9" s="112">
        <f>L9/"01:00:00"</f>
        <v>2.269166666666667</v>
      </c>
      <c r="N9" s="49">
        <f>K11+TIME(0,40,0)</f>
        <v>0.42737268518518523</v>
      </c>
      <c r="O9" s="48">
        <f>N10-N9</f>
        <v>0.10143518518518513</v>
      </c>
      <c r="P9" s="112">
        <f>O9/"01:00:00"</f>
        <v>2.434444444444443</v>
      </c>
      <c r="Q9" s="112" t="e">
        <f>#REF!/"01:00:00"</f>
        <v>#REF!</v>
      </c>
      <c r="R9" s="119">
        <f>I9+L9+O9</f>
        <v>0.27186342592592594</v>
      </c>
      <c r="S9" s="122">
        <f>80/T9</f>
        <v>12.261058367746605</v>
      </c>
      <c r="T9" s="112">
        <f>R9/"01:00:00"</f>
        <v>6.5247222222222225</v>
      </c>
      <c r="U9" s="109">
        <v>1</v>
      </c>
    </row>
    <row r="10" spans="1:21" s="26" customFormat="1" ht="13.5">
      <c r="A10" s="154"/>
      <c r="B10" s="131"/>
      <c r="C10" s="115" t="s">
        <v>90</v>
      </c>
      <c r="D10" s="116"/>
      <c r="E10" s="115" t="s">
        <v>34</v>
      </c>
      <c r="F10" s="116"/>
      <c r="G10" s="115"/>
      <c r="H10" s="50">
        <v>0.2791550925925926</v>
      </c>
      <c r="I10" s="51">
        <f>25/J9</f>
        <v>13.72788285539963</v>
      </c>
      <c r="J10" s="113"/>
      <c r="K10" s="50">
        <v>0.3943055555555555</v>
      </c>
      <c r="L10" s="51">
        <f>30/M9</f>
        <v>13.220712449504221</v>
      </c>
      <c r="M10" s="113"/>
      <c r="N10" s="52">
        <v>0.5288078703703704</v>
      </c>
      <c r="O10" s="51">
        <f>25/P9</f>
        <v>10.269283432222736</v>
      </c>
      <c r="P10" s="113"/>
      <c r="Q10" s="113"/>
      <c r="R10" s="120"/>
      <c r="S10" s="123"/>
      <c r="T10" s="113"/>
      <c r="U10" s="110"/>
    </row>
    <row r="11" spans="1:21" s="26" customFormat="1" ht="14.25" thickBot="1">
      <c r="A11" s="154"/>
      <c r="B11" s="132"/>
      <c r="C11" s="117" t="s">
        <v>91</v>
      </c>
      <c r="D11" s="118"/>
      <c r="E11" s="117" t="s">
        <v>92</v>
      </c>
      <c r="F11" s="118"/>
      <c r="G11" s="117"/>
      <c r="H11" s="53">
        <v>0.284212962962963</v>
      </c>
      <c r="I11" s="39">
        <v>56</v>
      </c>
      <c r="J11" s="114"/>
      <c r="K11" s="53">
        <v>0.39959490740740744</v>
      </c>
      <c r="L11" s="39">
        <v>60</v>
      </c>
      <c r="M11" s="114"/>
      <c r="N11" s="54">
        <v>0.5414699074074074</v>
      </c>
      <c r="O11" s="39">
        <v>60</v>
      </c>
      <c r="P11" s="114"/>
      <c r="Q11" s="114"/>
      <c r="R11" s="121"/>
      <c r="S11" s="124"/>
      <c r="T11" s="114"/>
      <c r="U11" s="111"/>
    </row>
    <row r="12" spans="1:21" ht="13.5">
      <c r="A12" s="154"/>
      <c r="B12" s="130">
        <v>14</v>
      </c>
      <c r="C12" s="128">
        <v>10033583</v>
      </c>
      <c r="D12" s="129"/>
      <c r="E12" s="128" t="s">
        <v>97</v>
      </c>
      <c r="F12" s="129"/>
      <c r="G12" s="128" t="s">
        <v>98</v>
      </c>
      <c r="H12" s="45">
        <v>0.20833333333333334</v>
      </c>
      <c r="I12" s="46">
        <f>H14-H12</f>
        <v>0.07638888888888887</v>
      </c>
      <c r="J12" s="112">
        <f>I12/"01:00:00"</f>
        <v>1.8333333333333328</v>
      </c>
      <c r="K12" s="47">
        <f>H14+TIME(0,30,0)</f>
        <v>0.3055555555555555</v>
      </c>
      <c r="L12" s="48">
        <f>K14-K12</f>
        <v>0.09414351851851854</v>
      </c>
      <c r="M12" s="112">
        <f>L12/"01:00:00"</f>
        <v>2.259444444444445</v>
      </c>
      <c r="N12" s="49">
        <f>K14+TIME(0,40,0)</f>
        <v>0.42747685185185186</v>
      </c>
      <c r="O12" s="48">
        <f>N13-N12</f>
        <v>0.10134259259259254</v>
      </c>
      <c r="P12" s="112">
        <f>O12/"01:00:00"</f>
        <v>2.432222222222221</v>
      </c>
      <c r="Q12" s="112" t="e">
        <f>#REF!/"01:00:00"</f>
        <v>#REF!</v>
      </c>
      <c r="R12" s="119">
        <f>I12+L12+O12</f>
        <v>0.271875</v>
      </c>
      <c r="S12" s="122">
        <f>80/T12</f>
        <v>12.260536398467433</v>
      </c>
      <c r="T12" s="112">
        <f>R12/"01:00:00"</f>
        <v>6.5249999999999995</v>
      </c>
      <c r="U12" s="109" t="s">
        <v>178</v>
      </c>
    </row>
    <row r="13" spans="1:21" ht="13.5">
      <c r="A13" s="154"/>
      <c r="B13" s="131"/>
      <c r="C13" s="115" t="s">
        <v>38</v>
      </c>
      <c r="D13" s="116"/>
      <c r="E13" s="115" t="s">
        <v>99</v>
      </c>
      <c r="F13" s="116"/>
      <c r="G13" s="115"/>
      <c r="H13" s="50">
        <v>0.27913194444444445</v>
      </c>
      <c r="I13" s="51">
        <f>25/J12</f>
        <v>13.63636363636364</v>
      </c>
      <c r="J13" s="113"/>
      <c r="K13" s="50">
        <v>0.3942476851851852</v>
      </c>
      <c r="L13" s="51">
        <f>30/M12</f>
        <v>13.277600196705185</v>
      </c>
      <c r="M13" s="113"/>
      <c r="N13" s="52">
        <v>0.5288194444444444</v>
      </c>
      <c r="O13" s="51">
        <f>25/P12</f>
        <v>10.278666057560535</v>
      </c>
      <c r="P13" s="113"/>
      <c r="Q13" s="113"/>
      <c r="R13" s="120"/>
      <c r="S13" s="123"/>
      <c r="T13" s="113"/>
      <c r="U13" s="110"/>
    </row>
    <row r="14" spans="1:21" ht="14.25" thickBot="1">
      <c r="A14" s="154"/>
      <c r="B14" s="132"/>
      <c r="C14" s="117" t="s">
        <v>100</v>
      </c>
      <c r="D14" s="118"/>
      <c r="E14" s="117" t="s">
        <v>101</v>
      </c>
      <c r="F14" s="118"/>
      <c r="G14" s="117"/>
      <c r="H14" s="53">
        <v>0.2847222222222222</v>
      </c>
      <c r="I14" s="39">
        <v>56</v>
      </c>
      <c r="J14" s="114"/>
      <c r="K14" s="53">
        <v>0.39969907407407407</v>
      </c>
      <c r="L14" s="39">
        <v>56</v>
      </c>
      <c r="M14" s="114"/>
      <c r="N14" s="54">
        <v>0.5335069444444445</v>
      </c>
      <c r="O14" s="39">
        <v>52</v>
      </c>
      <c r="P14" s="114"/>
      <c r="Q14" s="114"/>
      <c r="R14" s="121"/>
      <c r="S14" s="124"/>
      <c r="T14" s="114"/>
      <c r="U14" s="111"/>
    </row>
    <row r="15" spans="1:21" s="26" customFormat="1" ht="13.5">
      <c r="A15" s="154"/>
      <c r="B15" s="130">
        <v>12</v>
      </c>
      <c r="C15" s="128">
        <v>10046802</v>
      </c>
      <c r="D15" s="129"/>
      <c r="E15" s="128" t="s">
        <v>93</v>
      </c>
      <c r="F15" s="129"/>
      <c r="G15" s="128" t="s">
        <v>40</v>
      </c>
      <c r="H15" s="45">
        <v>0.20833333333333334</v>
      </c>
      <c r="I15" s="46">
        <f>H17-H15</f>
        <v>0.08702546296296296</v>
      </c>
      <c r="J15" s="112">
        <f>I15/"01:00:00"</f>
        <v>2.088611111111111</v>
      </c>
      <c r="K15" s="47">
        <f>H17+TIME(0,30,0)</f>
        <v>0.3161921296296296</v>
      </c>
      <c r="L15" s="48">
        <f>K17-K15</f>
        <v>0.14075231481481482</v>
      </c>
      <c r="M15" s="112">
        <f>L15/"01:00:00"</f>
        <v>3.3780555555555556</v>
      </c>
      <c r="N15" s="49">
        <f>K17+TIME(0,40,0)</f>
        <v>0.4847222222222222</v>
      </c>
      <c r="O15" s="48">
        <f>N16-N15</f>
        <v>0.17652777777777778</v>
      </c>
      <c r="P15" s="112">
        <f>O15/"01:00:00"</f>
        <v>4.236666666666667</v>
      </c>
      <c r="Q15" s="112" t="e">
        <f>#REF!/"01:00:00"</f>
        <v>#REF!</v>
      </c>
      <c r="R15" s="119">
        <f>I15+L15+O15</f>
        <v>0.4043055555555556</v>
      </c>
      <c r="S15" s="122">
        <f>80/T15</f>
        <v>8.244589488148401</v>
      </c>
      <c r="T15" s="112">
        <f>R15/"01:00:00"</f>
        <v>9.703333333333335</v>
      </c>
      <c r="U15" s="109" t="s">
        <v>181</v>
      </c>
    </row>
    <row r="16" spans="1:21" s="26" customFormat="1" ht="13.5">
      <c r="A16" s="154"/>
      <c r="B16" s="131"/>
      <c r="C16" s="115" t="s">
        <v>39</v>
      </c>
      <c r="D16" s="116"/>
      <c r="E16" s="115" t="s">
        <v>94</v>
      </c>
      <c r="F16" s="116"/>
      <c r="G16" s="115"/>
      <c r="H16" s="50">
        <v>0.2896296296296296</v>
      </c>
      <c r="I16" s="51">
        <f>25/J15</f>
        <v>11.969676818725894</v>
      </c>
      <c r="J16" s="113"/>
      <c r="K16" s="50">
        <v>0.4533912037037037</v>
      </c>
      <c r="L16" s="51">
        <f>30/M15</f>
        <v>8.880848614423156</v>
      </c>
      <c r="M16" s="113"/>
      <c r="N16" s="52">
        <v>0.66125</v>
      </c>
      <c r="O16" s="51">
        <f>25/P15</f>
        <v>5.9008654602675055</v>
      </c>
      <c r="P16" s="113"/>
      <c r="Q16" s="113"/>
      <c r="R16" s="120"/>
      <c r="S16" s="123"/>
      <c r="T16" s="113"/>
      <c r="U16" s="110"/>
    </row>
    <row r="17" spans="1:21" s="26" customFormat="1" ht="14.25" thickBot="1">
      <c r="A17" s="155"/>
      <c r="B17" s="132"/>
      <c r="C17" s="117" t="s">
        <v>95</v>
      </c>
      <c r="D17" s="118"/>
      <c r="E17" s="117" t="s">
        <v>96</v>
      </c>
      <c r="F17" s="118"/>
      <c r="G17" s="117"/>
      <c r="H17" s="53">
        <v>0.2953587962962963</v>
      </c>
      <c r="I17" s="39">
        <v>64</v>
      </c>
      <c r="J17" s="114"/>
      <c r="K17" s="53">
        <v>0.45694444444444443</v>
      </c>
      <c r="L17" s="39">
        <v>52</v>
      </c>
      <c r="M17" s="114"/>
      <c r="N17" s="54" t="s">
        <v>176</v>
      </c>
      <c r="O17" s="39">
        <v>64</v>
      </c>
      <c r="P17" s="114"/>
      <c r="Q17" s="114"/>
      <c r="R17" s="121"/>
      <c r="S17" s="124"/>
      <c r="T17" s="114"/>
      <c r="U17" s="111"/>
    </row>
    <row r="18" ht="13.5">
      <c r="A18" s="55"/>
    </row>
    <row r="19" ht="13.5">
      <c r="A19" s="55"/>
    </row>
    <row r="20" spans="2:18" ht="13.5">
      <c r="B20" s="25"/>
      <c r="C20" s="25"/>
      <c r="D20" s="25"/>
      <c r="H20" s="25"/>
      <c r="K20" s="25"/>
      <c r="N20" s="25"/>
      <c r="R20" s="25"/>
    </row>
    <row r="21" spans="7:8" ht="13.5">
      <c r="G21" s="29" t="s">
        <v>49</v>
      </c>
      <c r="H21" s="25"/>
    </row>
    <row r="23" spans="1:24" ht="14.25" thickBot="1">
      <c r="A23" s="139" t="s">
        <v>114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3" t="s">
        <v>115</v>
      </c>
      <c r="T23" s="133"/>
      <c r="U23" s="133"/>
      <c r="V23" s="55"/>
      <c r="W23" s="55"/>
      <c r="X23" s="55"/>
    </row>
    <row r="24" spans="1:21" ht="13.5" customHeight="1">
      <c r="A24" s="140" t="s">
        <v>2</v>
      </c>
      <c r="B24" s="143" t="s">
        <v>133</v>
      </c>
      <c r="C24" s="128" t="s">
        <v>139</v>
      </c>
      <c r="D24" s="129"/>
      <c r="E24" s="128" t="s">
        <v>139</v>
      </c>
      <c r="F24" s="129"/>
      <c r="G24" s="151" t="s">
        <v>5</v>
      </c>
      <c r="H24" s="134" t="s">
        <v>102</v>
      </c>
      <c r="I24" s="135"/>
      <c r="J24" s="30"/>
      <c r="K24" s="134" t="s">
        <v>42</v>
      </c>
      <c r="L24" s="135"/>
      <c r="M24" s="30"/>
      <c r="N24" s="146" t="s">
        <v>103</v>
      </c>
      <c r="O24" s="147"/>
      <c r="P24" s="31"/>
      <c r="Q24" s="32"/>
      <c r="R24" s="148" t="s">
        <v>11</v>
      </c>
      <c r="S24" s="136" t="s">
        <v>12</v>
      </c>
      <c r="T24" s="33"/>
      <c r="U24" s="136" t="s">
        <v>15</v>
      </c>
    </row>
    <row r="25" spans="1:21" s="26" customFormat="1" ht="14.25" customHeight="1">
      <c r="A25" s="141"/>
      <c r="B25" s="144"/>
      <c r="C25" s="115" t="s">
        <v>3</v>
      </c>
      <c r="D25" s="116"/>
      <c r="E25" s="115" t="s">
        <v>4</v>
      </c>
      <c r="F25" s="116"/>
      <c r="G25" s="152"/>
      <c r="H25" s="34" t="s">
        <v>43</v>
      </c>
      <c r="I25" s="35" t="s">
        <v>13</v>
      </c>
      <c r="J25" s="36"/>
      <c r="K25" s="34" t="s">
        <v>44</v>
      </c>
      <c r="L25" s="35" t="s">
        <v>13</v>
      </c>
      <c r="M25" s="36"/>
      <c r="N25" s="34" t="s">
        <v>44</v>
      </c>
      <c r="O25" s="35" t="s">
        <v>13</v>
      </c>
      <c r="P25" s="36"/>
      <c r="Q25" s="37"/>
      <c r="R25" s="149"/>
      <c r="S25" s="137"/>
      <c r="T25" s="38"/>
      <c r="U25" s="137"/>
    </row>
    <row r="26" spans="1:21" s="26" customFormat="1" ht="13.5">
      <c r="A26" s="141"/>
      <c r="B26" s="144"/>
      <c r="C26" s="115"/>
      <c r="D26" s="116"/>
      <c r="E26" s="115"/>
      <c r="F26" s="116"/>
      <c r="G26" s="152"/>
      <c r="H26" s="34" t="s">
        <v>45</v>
      </c>
      <c r="I26" s="35" t="s">
        <v>14</v>
      </c>
      <c r="J26" s="36"/>
      <c r="K26" s="34" t="s">
        <v>45</v>
      </c>
      <c r="L26" s="35" t="s">
        <v>14</v>
      </c>
      <c r="M26" s="36"/>
      <c r="N26" s="34" t="s">
        <v>45</v>
      </c>
      <c r="O26" s="35" t="s">
        <v>14</v>
      </c>
      <c r="P26" s="36"/>
      <c r="Q26" s="37"/>
      <c r="R26" s="149"/>
      <c r="S26" s="137"/>
      <c r="T26" s="38"/>
      <c r="U26" s="137"/>
    </row>
    <row r="27" spans="1:21" s="26" customFormat="1" ht="14.25" thickBot="1">
      <c r="A27" s="142"/>
      <c r="B27" s="145"/>
      <c r="C27" s="117" t="s">
        <v>140</v>
      </c>
      <c r="D27" s="118"/>
      <c r="E27" s="117" t="s">
        <v>136</v>
      </c>
      <c r="F27" s="118"/>
      <c r="G27" s="153"/>
      <c r="H27" s="40" t="s">
        <v>46</v>
      </c>
      <c r="I27" s="41" t="s">
        <v>1</v>
      </c>
      <c r="J27" s="42"/>
      <c r="K27" s="40" t="s">
        <v>46</v>
      </c>
      <c r="L27" s="41" t="s">
        <v>1</v>
      </c>
      <c r="M27" s="42"/>
      <c r="N27" s="40" t="s">
        <v>46</v>
      </c>
      <c r="O27" s="41" t="s">
        <v>1</v>
      </c>
      <c r="P27" s="42"/>
      <c r="Q27" s="43"/>
      <c r="R27" s="150"/>
      <c r="S27" s="138"/>
      <c r="T27" s="44"/>
      <c r="U27" s="138"/>
    </row>
    <row r="28" spans="1:21" s="26" customFormat="1" ht="13.5">
      <c r="A28" s="154"/>
      <c r="B28" s="130">
        <v>16</v>
      </c>
      <c r="C28" s="128" t="s">
        <v>109</v>
      </c>
      <c r="D28" s="129"/>
      <c r="E28" s="128">
        <v>53656</v>
      </c>
      <c r="F28" s="129"/>
      <c r="G28" s="128" t="s">
        <v>30</v>
      </c>
      <c r="H28" s="45">
        <v>0.20833333333333334</v>
      </c>
      <c r="I28" s="46">
        <f>H30-H28</f>
        <v>0.08130787037037038</v>
      </c>
      <c r="J28" s="112">
        <f>I28/"01:00:00"</f>
        <v>1.951388888888889</v>
      </c>
      <c r="K28" s="47">
        <f>H30+TIME(0,30,0)</f>
        <v>0.31047453703703703</v>
      </c>
      <c r="L28" s="48">
        <f>K30-K28</f>
        <v>0.11061342592592593</v>
      </c>
      <c r="M28" s="112">
        <f>L28/"01:00:00"</f>
        <v>2.6547222222222224</v>
      </c>
      <c r="N28" s="49">
        <f>K30+TIME(0,40,0)</f>
        <v>0.44886574074074076</v>
      </c>
      <c r="O28" s="48">
        <f>N29-N28</f>
        <v>0.10468749999999999</v>
      </c>
      <c r="P28" s="112">
        <f>O28/"01:00:00"</f>
        <v>2.5124999999999997</v>
      </c>
      <c r="Q28" s="112" t="e">
        <f>#REF!/"01:00:00"</f>
        <v>#REF!</v>
      </c>
      <c r="R28" s="119">
        <f>I28+L28+O28</f>
        <v>0.29660879629629633</v>
      </c>
      <c r="S28" s="122">
        <f>80/T28</f>
        <v>11.238147266554805</v>
      </c>
      <c r="T28" s="112">
        <f>R28/"01:00:00"</f>
        <v>7.118611111111112</v>
      </c>
      <c r="U28" s="109">
        <v>1</v>
      </c>
    </row>
    <row r="29" spans="1:21" s="26" customFormat="1" ht="13.5">
      <c r="A29" s="154"/>
      <c r="B29" s="131"/>
      <c r="C29" s="115" t="s">
        <v>110</v>
      </c>
      <c r="D29" s="116"/>
      <c r="E29" s="115" t="s">
        <v>111</v>
      </c>
      <c r="F29" s="116"/>
      <c r="G29" s="115"/>
      <c r="H29" s="50">
        <v>0.28072916666666664</v>
      </c>
      <c r="I29" s="51">
        <f>25/J28</f>
        <v>12.811387900355871</v>
      </c>
      <c r="J29" s="113"/>
      <c r="K29" s="50">
        <v>0.4148958333333333</v>
      </c>
      <c r="L29" s="51">
        <f>30/M28</f>
        <v>11.300617348540335</v>
      </c>
      <c r="M29" s="113"/>
      <c r="N29" s="52">
        <v>0.5535532407407407</v>
      </c>
      <c r="O29" s="51">
        <f>25/P28</f>
        <v>9.950248756218906</v>
      </c>
      <c r="P29" s="113"/>
      <c r="Q29" s="113"/>
      <c r="R29" s="120"/>
      <c r="S29" s="123"/>
      <c r="T29" s="113"/>
      <c r="U29" s="110"/>
    </row>
    <row r="30" spans="1:21" s="26" customFormat="1" ht="14.25" thickBot="1">
      <c r="A30" s="154"/>
      <c r="B30" s="132"/>
      <c r="C30" s="117" t="s">
        <v>112</v>
      </c>
      <c r="D30" s="118"/>
      <c r="E30" s="117" t="s">
        <v>113</v>
      </c>
      <c r="F30" s="118"/>
      <c r="G30" s="117"/>
      <c r="H30" s="53">
        <v>0.2896412037037037</v>
      </c>
      <c r="I30" s="39">
        <v>52</v>
      </c>
      <c r="J30" s="114"/>
      <c r="K30" s="53">
        <v>0.42108796296296297</v>
      </c>
      <c r="L30" s="39">
        <v>48</v>
      </c>
      <c r="M30" s="114"/>
      <c r="N30" s="54">
        <v>0.5684606481481481</v>
      </c>
      <c r="O30" s="39">
        <v>56</v>
      </c>
      <c r="P30" s="114"/>
      <c r="Q30" s="114"/>
      <c r="R30" s="121"/>
      <c r="S30" s="124"/>
      <c r="T30" s="114"/>
      <c r="U30" s="111"/>
    </row>
    <row r="31" spans="1:21" s="26" customFormat="1" ht="13.5">
      <c r="A31" s="154"/>
      <c r="B31" s="130">
        <v>15</v>
      </c>
      <c r="C31" s="128" t="s">
        <v>104</v>
      </c>
      <c r="D31" s="129"/>
      <c r="E31" s="128">
        <v>51396</v>
      </c>
      <c r="F31" s="129"/>
      <c r="G31" s="128" t="s">
        <v>26</v>
      </c>
      <c r="H31" s="45">
        <v>0.20833333333333334</v>
      </c>
      <c r="I31" s="46">
        <f>H33-H31</f>
        <v>0.0815740740740741</v>
      </c>
      <c r="J31" s="112">
        <f>I31/"01:00:00"</f>
        <v>1.9577777777777785</v>
      </c>
      <c r="K31" s="47">
        <f>H33+TIME(0,30,0)</f>
        <v>0.31074074074074076</v>
      </c>
      <c r="L31" s="48">
        <f>K33-K31</f>
        <v>0.12821759259259258</v>
      </c>
      <c r="M31" s="112">
        <f>L31/"01:00:00"</f>
        <v>3.077222222222222</v>
      </c>
      <c r="N31" s="49">
        <f>K33+TIME(0,40,0)</f>
        <v>0.46673611111111113</v>
      </c>
      <c r="O31" s="48">
        <f>N32-N31</f>
        <v>0.14292824074074073</v>
      </c>
      <c r="P31" s="112">
        <f>O31/"01:00:00"</f>
        <v>3.4302777777777775</v>
      </c>
      <c r="Q31" s="112" t="e">
        <f>#REF!/"01:00:00"</f>
        <v>#REF!</v>
      </c>
      <c r="R31" s="119">
        <f>I31+L31+O31</f>
        <v>0.35271990740740744</v>
      </c>
      <c r="S31" s="122">
        <f>80/T31</f>
        <v>9.450369155045118</v>
      </c>
      <c r="T31" s="112">
        <f>R31/"01:00:00"</f>
        <v>8.465277777777779</v>
      </c>
      <c r="U31" s="109">
        <v>2</v>
      </c>
    </row>
    <row r="32" spans="1:21" s="26" customFormat="1" ht="13.5">
      <c r="A32" s="154"/>
      <c r="B32" s="131"/>
      <c r="C32" s="115" t="s">
        <v>105</v>
      </c>
      <c r="D32" s="116"/>
      <c r="E32" s="115" t="s">
        <v>106</v>
      </c>
      <c r="F32" s="116"/>
      <c r="G32" s="115"/>
      <c r="H32" s="50">
        <v>0.28379629629629627</v>
      </c>
      <c r="I32" s="51">
        <f>25/J31</f>
        <v>12.76958002270147</v>
      </c>
      <c r="J32" s="113"/>
      <c r="K32" s="50">
        <v>0.4330671296296296</v>
      </c>
      <c r="L32" s="51">
        <f>30/M31</f>
        <v>9.749052175482941</v>
      </c>
      <c r="M32" s="113"/>
      <c r="N32" s="52">
        <v>0.6096643518518519</v>
      </c>
      <c r="O32" s="51">
        <f>25/P31</f>
        <v>7.288039517369828</v>
      </c>
      <c r="P32" s="113"/>
      <c r="Q32" s="113"/>
      <c r="R32" s="120"/>
      <c r="S32" s="123"/>
      <c r="T32" s="113"/>
      <c r="U32" s="110"/>
    </row>
    <row r="33" spans="1:21" s="26" customFormat="1" ht="14.25" thickBot="1">
      <c r="A33" s="155"/>
      <c r="B33" s="132"/>
      <c r="C33" s="117" t="s">
        <v>107</v>
      </c>
      <c r="D33" s="118"/>
      <c r="E33" s="117" t="s">
        <v>108</v>
      </c>
      <c r="F33" s="118"/>
      <c r="G33" s="117"/>
      <c r="H33" s="53">
        <v>0.28990740740740745</v>
      </c>
      <c r="I33" s="39">
        <v>48</v>
      </c>
      <c r="J33" s="114"/>
      <c r="K33" s="53">
        <v>0.43895833333333334</v>
      </c>
      <c r="L33" s="39">
        <v>50</v>
      </c>
      <c r="M33" s="114"/>
      <c r="N33" s="54">
        <v>0.6268865740740741</v>
      </c>
      <c r="O33" s="39">
        <v>52</v>
      </c>
      <c r="P33" s="114"/>
      <c r="Q33" s="114"/>
      <c r="R33" s="121"/>
      <c r="S33" s="124"/>
      <c r="T33" s="114"/>
      <c r="U33" s="111"/>
    </row>
  </sheetData>
  <mergeCells count="116">
    <mergeCell ref="A24:A27"/>
    <mergeCell ref="Q9:Q11"/>
    <mergeCell ref="A5:A8"/>
    <mergeCell ref="A9:A17"/>
    <mergeCell ref="B5:B8"/>
    <mergeCell ref="B9:B11"/>
    <mergeCell ref="B15:B17"/>
    <mergeCell ref="B12:B14"/>
    <mergeCell ref="U15:U17"/>
    <mergeCell ref="U12:U14"/>
    <mergeCell ref="U9:U11"/>
    <mergeCell ref="S24:S27"/>
    <mergeCell ref="U24:U27"/>
    <mergeCell ref="T9:T11"/>
    <mergeCell ref="P9:P11"/>
    <mergeCell ref="R12:R14"/>
    <mergeCell ref="U5:U8"/>
    <mergeCell ref="Q15:Q17"/>
    <mergeCell ref="S15:S17"/>
    <mergeCell ref="T15:T17"/>
    <mergeCell ref="S12:S14"/>
    <mergeCell ref="T12:T14"/>
    <mergeCell ref="R15:R17"/>
    <mergeCell ref="Q12:Q14"/>
    <mergeCell ref="E17:F17"/>
    <mergeCell ref="J15:J17"/>
    <mergeCell ref="C17:D17"/>
    <mergeCell ref="G15:G17"/>
    <mergeCell ref="G5:G8"/>
    <mergeCell ref="G12:G14"/>
    <mergeCell ref="J12:J14"/>
    <mergeCell ref="M12:M14"/>
    <mergeCell ref="J9:J11"/>
    <mergeCell ref="M9:M11"/>
    <mergeCell ref="G9:G11"/>
    <mergeCell ref="M15:M17"/>
    <mergeCell ref="S5:S8"/>
    <mergeCell ref="H5:I5"/>
    <mergeCell ref="N5:O5"/>
    <mergeCell ref="K5:L5"/>
    <mergeCell ref="R5:R8"/>
    <mergeCell ref="R9:R11"/>
    <mergeCell ref="S9:S11"/>
    <mergeCell ref="P12:P14"/>
    <mergeCell ref="P15:P17"/>
    <mergeCell ref="C11:D11"/>
    <mergeCell ref="E11:F11"/>
    <mergeCell ref="C9:D9"/>
    <mergeCell ref="E9:F9"/>
    <mergeCell ref="C10:D10"/>
    <mergeCell ref="E10:F10"/>
    <mergeCell ref="C12:D12"/>
    <mergeCell ref="E12:F12"/>
    <mergeCell ref="C13:D13"/>
    <mergeCell ref="E13:F13"/>
    <mergeCell ref="C14:D14"/>
    <mergeCell ref="E14:F14"/>
    <mergeCell ref="B24:B27"/>
    <mergeCell ref="G24:G27"/>
    <mergeCell ref="C15:D15"/>
    <mergeCell ref="E15:F15"/>
    <mergeCell ref="C16:D16"/>
    <mergeCell ref="E16:F16"/>
    <mergeCell ref="C27:D27"/>
    <mergeCell ref="E27:F27"/>
    <mergeCell ref="H24:I24"/>
    <mergeCell ref="K24:L24"/>
    <mergeCell ref="N24:O24"/>
    <mergeCell ref="R24:R27"/>
    <mergeCell ref="A28:A33"/>
    <mergeCell ref="B31:B33"/>
    <mergeCell ref="C31:D31"/>
    <mergeCell ref="E31:F31"/>
    <mergeCell ref="B28:B30"/>
    <mergeCell ref="C28:D28"/>
    <mergeCell ref="E28:F28"/>
    <mergeCell ref="G28:G30"/>
    <mergeCell ref="C29:D29"/>
    <mergeCell ref="E29:F29"/>
    <mergeCell ref="C30:D30"/>
    <mergeCell ref="E30:F30"/>
    <mergeCell ref="T28:T30"/>
    <mergeCell ref="U28:U30"/>
    <mergeCell ref="J28:J30"/>
    <mergeCell ref="M28:M30"/>
    <mergeCell ref="P28:P30"/>
    <mergeCell ref="Q28:Q30"/>
    <mergeCell ref="R28:R30"/>
    <mergeCell ref="S28:S30"/>
    <mergeCell ref="C24:D24"/>
    <mergeCell ref="E24:F24"/>
    <mergeCell ref="C25:D26"/>
    <mergeCell ref="E25:F26"/>
    <mergeCell ref="A4:R4"/>
    <mergeCell ref="A23:R23"/>
    <mergeCell ref="S4:U4"/>
    <mergeCell ref="S23:U23"/>
    <mergeCell ref="C5:D5"/>
    <mergeCell ref="E5:F5"/>
    <mergeCell ref="C6:D7"/>
    <mergeCell ref="E6:F7"/>
    <mergeCell ref="C8:D8"/>
    <mergeCell ref="E8:F8"/>
    <mergeCell ref="G31:G33"/>
    <mergeCell ref="C32:D32"/>
    <mergeCell ref="E32:F32"/>
    <mergeCell ref="C33:D33"/>
    <mergeCell ref="E33:F33"/>
    <mergeCell ref="J31:J33"/>
    <mergeCell ref="M31:M33"/>
    <mergeCell ref="P31:P33"/>
    <mergeCell ref="Q31:Q33"/>
    <mergeCell ref="R31:R33"/>
    <mergeCell ref="S31:S33"/>
    <mergeCell ref="T31:T33"/>
    <mergeCell ref="U31:U3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50390625" style="25" customWidth="1"/>
    <col min="2" max="2" width="7.875" style="26" customWidth="1"/>
    <col min="3" max="4" width="7.50390625" style="27" customWidth="1"/>
    <col min="5" max="7" width="9.00390625" style="25" customWidth="1"/>
    <col min="8" max="8" width="9.00390625" style="28" customWidth="1"/>
    <col min="9" max="9" width="9.00390625" style="25" customWidth="1"/>
    <col min="10" max="10" width="0.12890625" style="25" customWidth="1"/>
    <col min="11" max="11" width="9.00390625" style="28" customWidth="1"/>
    <col min="12" max="12" width="9.00390625" style="25" customWidth="1"/>
    <col min="13" max="13" width="0.12890625" style="25" customWidth="1"/>
    <col min="14" max="14" width="9.00390625" style="28" customWidth="1"/>
    <col min="15" max="15" width="9.00390625" style="25" customWidth="1"/>
    <col min="16" max="17" width="8.625" style="25" hidden="1" customWidth="1"/>
    <col min="18" max="18" width="9.00390625" style="28" customWidth="1"/>
    <col min="19" max="19" width="12.625" style="25" customWidth="1"/>
    <col min="20" max="20" width="0.12890625" style="25" customWidth="1"/>
    <col min="21" max="21" width="12.625" style="25" customWidth="1"/>
    <col min="22" max="16384" width="9.00390625" style="25" customWidth="1"/>
  </cols>
  <sheetData>
    <row r="1" spans="2:18" ht="13.5">
      <c r="B1" s="25"/>
      <c r="C1" s="25"/>
      <c r="D1" s="25"/>
      <c r="H1" s="25"/>
      <c r="K1" s="25"/>
      <c r="N1" s="25"/>
      <c r="R1" s="25"/>
    </row>
    <row r="2" spans="7:8" ht="13.5">
      <c r="G2" s="29"/>
      <c r="H2" s="25"/>
    </row>
    <row r="4" spans="1:24" ht="14.25" thickBot="1">
      <c r="A4" s="139" t="s">
        <v>114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3" t="s">
        <v>115</v>
      </c>
      <c r="T4" s="133"/>
      <c r="U4" s="133"/>
      <c r="V4" s="55"/>
      <c r="W4" s="55"/>
      <c r="X4" s="55"/>
    </row>
    <row r="5" spans="1:21" ht="13.5" customHeight="1">
      <c r="A5" s="140" t="s">
        <v>2</v>
      </c>
      <c r="B5" s="143" t="s">
        <v>133</v>
      </c>
      <c r="C5" s="128" t="s">
        <v>3</v>
      </c>
      <c r="D5" s="129"/>
      <c r="E5" s="128" t="s">
        <v>4</v>
      </c>
      <c r="F5" s="129"/>
      <c r="G5" s="151" t="s">
        <v>5</v>
      </c>
      <c r="H5" s="134" t="s">
        <v>102</v>
      </c>
      <c r="I5" s="135"/>
      <c r="J5" s="30"/>
      <c r="K5" s="134" t="s">
        <v>141</v>
      </c>
      <c r="L5" s="135"/>
      <c r="M5" s="30"/>
      <c r="N5" s="146" t="s">
        <v>142</v>
      </c>
      <c r="O5" s="147"/>
      <c r="P5" s="31"/>
      <c r="Q5" s="32"/>
      <c r="R5" s="148" t="s">
        <v>11</v>
      </c>
      <c r="S5" s="136" t="s">
        <v>12</v>
      </c>
      <c r="T5" s="33"/>
      <c r="U5" s="136" t="s">
        <v>15</v>
      </c>
    </row>
    <row r="6" spans="1:21" s="26" customFormat="1" ht="14.25" customHeight="1">
      <c r="A6" s="141"/>
      <c r="B6" s="144"/>
      <c r="C6" s="115"/>
      <c r="D6" s="116"/>
      <c r="E6" s="115"/>
      <c r="F6" s="116"/>
      <c r="G6" s="152"/>
      <c r="H6" s="34" t="s">
        <v>43</v>
      </c>
      <c r="I6" s="35" t="s">
        <v>13</v>
      </c>
      <c r="J6" s="36"/>
      <c r="K6" s="34"/>
      <c r="L6" s="35" t="s">
        <v>13</v>
      </c>
      <c r="M6" s="36"/>
      <c r="N6" s="34" t="s">
        <v>44</v>
      </c>
      <c r="O6" s="35" t="s">
        <v>13</v>
      </c>
      <c r="P6" s="36"/>
      <c r="Q6" s="37"/>
      <c r="R6" s="149"/>
      <c r="S6" s="137"/>
      <c r="T6" s="38"/>
      <c r="U6" s="137"/>
    </row>
    <row r="7" spans="1:21" s="26" customFormat="1" ht="13.5">
      <c r="A7" s="141"/>
      <c r="B7" s="144"/>
      <c r="C7" s="115"/>
      <c r="D7" s="116"/>
      <c r="E7" s="115"/>
      <c r="F7" s="116"/>
      <c r="G7" s="152"/>
      <c r="H7" s="34" t="s">
        <v>45</v>
      </c>
      <c r="I7" s="35" t="s">
        <v>14</v>
      </c>
      <c r="J7" s="36"/>
      <c r="K7" s="34" t="s">
        <v>45</v>
      </c>
      <c r="L7" s="35" t="s">
        <v>14</v>
      </c>
      <c r="M7" s="36"/>
      <c r="N7" s="34" t="s">
        <v>45</v>
      </c>
      <c r="O7" s="35" t="s">
        <v>14</v>
      </c>
      <c r="P7" s="36"/>
      <c r="Q7" s="37"/>
      <c r="R7" s="149"/>
      <c r="S7" s="137"/>
      <c r="T7" s="38"/>
      <c r="U7" s="137"/>
    </row>
    <row r="8" spans="1:21" s="26" customFormat="1" ht="14.25" thickBot="1">
      <c r="A8" s="142"/>
      <c r="B8" s="145"/>
      <c r="C8" s="117" t="s">
        <v>137</v>
      </c>
      <c r="D8" s="118"/>
      <c r="E8" s="117" t="s">
        <v>138</v>
      </c>
      <c r="F8" s="118"/>
      <c r="G8" s="153"/>
      <c r="H8" s="40" t="s">
        <v>46</v>
      </c>
      <c r="I8" s="41" t="s">
        <v>1</v>
      </c>
      <c r="J8" s="42"/>
      <c r="K8" s="40" t="s">
        <v>46</v>
      </c>
      <c r="L8" s="41" t="s">
        <v>1</v>
      </c>
      <c r="M8" s="42"/>
      <c r="N8" s="40" t="s">
        <v>46</v>
      </c>
      <c r="O8" s="41" t="s">
        <v>1</v>
      </c>
      <c r="P8" s="42"/>
      <c r="Q8" s="43"/>
      <c r="R8" s="150"/>
      <c r="S8" s="138"/>
      <c r="T8" s="44"/>
      <c r="U8" s="138"/>
    </row>
    <row r="9" spans="1:21" s="26" customFormat="1" ht="13.5">
      <c r="A9" s="109">
        <v>1</v>
      </c>
      <c r="B9" s="130">
        <v>23</v>
      </c>
      <c r="C9" s="128" t="s">
        <v>20</v>
      </c>
      <c r="D9" s="129"/>
      <c r="E9" s="128" t="s">
        <v>22</v>
      </c>
      <c r="F9" s="129"/>
      <c r="G9" s="128" t="s">
        <v>23</v>
      </c>
      <c r="H9" s="45">
        <v>0.22916666666666666</v>
      </c>
      <c r="I9" s="46">
        <f>H11-H9</f>
        <v>0.11311342592592596</v>
      </c>
      <c r="J9" s="112">
        <f>I9/"01:00:00"</f>
        <v>2.7147222222222234</v>
      </c>
      <c r="K9" s="47">
        <f>H11+TIME(0,30,0)</f>
        <v>0.36311342592592594</v>
      </c>
      <c r="L9" s="48">
        <f>K11-K9</f>
        <v>0.10972222222222222</v>
      </c>
      <c r="M9" s="112">
        <f>L9/"01:00:00"</f>
        <v>2.6333333333333333</v>
      </c>
      <c r="N9" s="49">
        <f>K11+TIME(0,40,0)</f>
        <v>0.500613425925926</v>
      </c>
      <c r="O9" s="48">
        <f>N10-N9</f>
        <v>0.039571759259259265</v>
      </c>
      <c r="P9" s="112">
        <f>O9/"01:00:00"</f>
        <v>0.9497222222222224</v>
      </c>
      <c r="Q9" s="112" t="e">
        <f>#REF!/"01:00:00"</f>
        <v>#REF!</v>
      </c>
      <c r="R9" s="119">
        <f>I9+L9+O9</f>
        <v>0.2624074074074074</v>
      </c>
      <c r="S9" s="122">
        <f>60/T9</f>
        <v>9.527170077628792</v>
      </c>
      <c r="T9" s="112">
        <f>R9/"01:00:00"</f>
        <v>6.297777777777778</v>
      </c>
      <c r="U9" s="109">
        <v>1</v>
      </c>
    </row>
    <row r="10" spans="1:21" s="26" customFormat="1" ht="13.5">
      <c r="A10" s="110"/>
      <c r="B10" s="131"/>
      <c r="C10" s="115"/>
      <c r="D10" s="116"/>
      <c r="E10" s="115"/>
      <c r="F10" s="116"/>
      <c r="G10" s="115"/>
      <c r="H10" s="50">
        <v>0.3342824074074074</v>
      </c>
      <c r="I10" s="51">
        <f>25/J9</f>
        <v>9.20904532896756</v>
      </c>
      <c r="J10" s="113"/>
      <c r="K10" s="50">
        <v>0.46449074074074076</v>
      </c>
      <c r="L10" s="51">
        <f>25/M9</f>
        <v>9.49367088607595</v>
      </c>
      <c r="M10" s="113"/>
      <c r="N10" s="52">
        <v>0.5401851851851852</v>
      </c>
      <c r="O10" s="51">
        <f>10/P9</f>
        <v>10.52939455981281</v>
      </c>
      <c r="P10" s="113"/>
      <c r="Q10" s="113"/>
      <c r="R10" s="120"/>
      <c r="S10" s="123"/>
      <c r="T10" s="113"/>
      <c r="U10" s="110"/>
    </row>
    <row r="11" spans="1:21" s="26" customFormat="1" ht="14.25" thickBot="1">
      <c r="A11" s="110"/>
      <c r="B11" s="132"/>
      <c r="C11" s="117" t="s">
        <v>122</v>
      </c>
      <c r="D11" s="118"/>
      <c r="E11" s="117" t="s">
        <v>123</v>
      </c>
      <c r="F11" s="118"/>
      <c r="G11" s="117"/>
      <c r="H11" s="53">
        <v>0.3422800925925926</v>
      </c>
      <c r="I11" s="39">
        <v>48</v>
      </c>
      <c r="J11" s="114"/>
      <c r="K11" s="53">
        <v>0.47283564814814816</v>
      </c>
      <c r="L11" s="39">
        <v>56</v>
      </c>
      <c r="M11" s="114"/>
      <c r="N11" s="54">
        <v>0.5507523148148148</v>
      </c>
      <c r="O11" s="39">
        <v>48</v>
      </c>
      <c r="P11" s="114"/>
      <c r="Q11" s="114"/>
      <c r="R11" s="121"/>
      <c r="S11" s="124"/>
      <c r="T11" s="114"/>
      <c r="U11" s="111"/>
    </row>
    <row r="12" spans="1:21" s="26" customFormat="1" ht="13.5">
      <c r="A12" s="110"/>
      <c r="B12" s="130">
        <v>24</v>
      </c>
      <c r="C12" s="128" t="s">
        <v>124</v>
      </c>
      <c r="D12" s="129"/>
      <c r="E12" s="128" t="s">
        <v>125</v>
      </c>
      <c r="F12" s="129"/>
      <c r="G12" s="128" t="s">
        <v>126</v>
      </c>
      <c r="H12" s="45">
        <v>0.22916666666666666</v>
      </c>
      <c r="I12" s="46">
        <f>H14-H12</f>
        <v>0.11173611111111112</v>
      </c>
      <c r="J12" s="112">
        <f>I12/"01:00:00"</f>
        <v>2.681666666666667</v>
      </c>
      <c r="K12" s="47">
        <f>H14+TIME(0,30,0)</f>
        <v>0.3617361111111111</v>
      </c>
      <c r="L12" s="48">
        <f>K14-K12</f>
        <v>0.10996527777777776</v>
      </c>
      <c r="M12" s="112">
        <f>L12/"01:00:00"</f>
        <v>2.639166666666666</v>
      </c>
      <c r="N12" s="49">
        <f>K14+TIME(0,40,0)</f>
        <v>0.49947916666666664</v>
      </c>
      <c r="O12" s="48">
        <f>N13-N12</f>
        <v>0.0547569444444444</v>
      </c>
      <c r="P12" s="112">
        <f>O12/"01:00:00"</f>
        <v>1.3141666666666656</v>
      </c>
      <c r="Q12" s="112" t="e">
        <f>#REF!/"01:00:00"</f>
        <v>#REF!</v>
      </c>
      <c r="R12" s="119">
        <f>I12+L12+O12</f>
        <v>0.27645833333333325</v>
      </c>
      <c r="S12" s="122">
        <f>60/T12</f>
        <v>9.042954031650341</v>
      </c>
      <c r="T12" s="112">
        <f>R12/"01:00:00"</f>
        <v>6.634999999999998</v>
      </c>
      <c r="U12" s="109">
        <v>2</v>
      </c>
    </row>
    <row r="13" spans="1:21" s="26" customFormat="1" ht="13.5">
      <c r="A13" s="110"/>
      <c r="B13" s="131"/>
      <c r="C13" s="115"/>
      <c r="D13" s="116"/>
      <c r="E13" s="115"/>
      <c r="F13" s="116"/>
      <c r="G13" s="115"/>
      <c r="H13" s="50">
        <v>0.335</v>
      </c>
      <c r="I13" s="51">
        <f>25/J12</f>
        <v>9.322560596643877</v>
      </c>
      <c r="J13" s="113"/>
      <c r="K13" s="50">
        <v>0.4655092592592593</v>
      </c>
      <c r="L13" s="51">
        <f>25/M12</f>
        <v>9.472687085569941</v>
      </c>
      <c r="M13" s="113"/>
      <c r="N13" s="52">
        <v>0.554236111111111</v>
      </c>
      <c r="O13" s="51">
        <f>10/P12</f>
        <v>7.609384908053272</v>
      </c>
      <c r="P13" s="113"/>
      <c r="Q13" s="113"/>
      <c r="R13" s="120"/>
      <c r="S13" s="123"/>
      <c r="T13" s="113"/>
      <c r="U13" s="110"/>
    </row>
    <row r="14" spans="1:21" s="26" customFormat="1" ht="14.25" thickBot="1">
      <c r="A14" s="110"/>
      <c r="B14" s="132"/>
      <c r="C14" s="117" t="s">
        <v>127</v>
      </c>
      <c r="D14" s="118"/>
      <c r="E14" s="117" t="s">
        <v>128</v>
      </c>
      <c r="F14" s="118"/>
      <c r="G14" s="117"/>
      <c r="H14" s="53">
        <v>0.3409027777777778</v>
      </c>
      <c r="I14" s="39">
        <v>40</v>
      </c>
      <c r="J14" s="114"/>
      <c r="K14" s="53">
        <v>0.47170138888888885</v>
      </c>
      <c r="L14" s="39">
        <v>48</v>
      </c>
      <c r="M14" s="114"/>
      <c r="N14" s="54">
        <v>0.5639930555555556</v>
      </c>
      <c r="O14" s="39">
        <v>44</v>
      </c>
      <c r="P14" s="114"/>
      <c r="Q14" s="114"/>
      <c r="R14" s="121"/>
      <c r="S14" s="124"/>
      <c r="T14" s="114"/>
      <c r="U14" s="111"/>
    </row>
    <row r="15" spans="1:21" s="26" customFormat="1" ht="13.5">
      <c r="A15" s="110"/>
      <c r="B15" s="130">
        <v>21</v>
      </c>
      <c r="C15" s="128" t="s">
        <v>35</v>
      </c>
      <c r="D15" s="129"/>
      <c r="E15" s="128" t="s">
        <v>116</v>
      </c>
      <c r="F15" s="129"/>
      <c r="G15" s="128" t="s">
        <v>40</v>
      </c>
      <c r="H15" s="45">
        <v>0.22916666666666666</v>
      </c>
      <c r="I15" s="46">
        <f>H17-H15</f>
        <v>0.11406250000000004</v>
      </c>
      <c r="J15" s="112">
        <f>I15/"01:00:00"</f>
        <v>2.737500000000001</v>
      </c>
      <c r="K15" s="47">
        <f>H17+TIME(0,30,0)</f>
        <v>0.3640625</v>
      </c>
      <c r="L15" s="48">
        <f>K17-K15</f>
        <v>0.11112268518518514</v>
      </c>
      <c r="M15" s="112">
        <f>L15/"01:00:00"</f>
        <v>2.6669444444444435</v>
      </c>
      <c r="N15" s="49">
        <f>K17+TIME(0,40,0)</f>
        <v>0.502962962962963</v>
      </c>
      <c r="O15" s="48">
        <f>N16-N15</f>
        <v>0.05103009259259261</v>
      </c>
      <c r="P15" s="112">
        <f>O15/"01:00:00"</f>
        <v>1.2247222222222227</v>
      </c>
      <c r="Q15" s="112" t="e">
        <f>#REF!/"01:00:00"</f>
        <v>#REF!</v>
      </c>
      <c r="R15" s="119">
        <f>I15+L15+O15</f>
        <v>0.27621527777777777</v>
      </c>
      <c r="S15" s="122">
        <f>60/T15</f>
        <v>9.050911376492772</v>
      </c>
      <c r="T15" s="112">
        <f>R15/"01:00:00"</f>
        <v>6.629166666666666</v>
      </c>
      <c r="U15" s="109" t="s">
        <v>182</v>
      </c>
    </row>
    <row r="16" spans="1:21" s="26" customFormat="1" ht="13.5">
      <c r="A16" s="110"/>
      <c r="B16" s="131"/>
      <c r="C16" s="115"/>
      <c r="D16" s="116"/>
      <c r="E16" s="115"/>
      <c r="F16" s="116"/>
      <c r="G16" s="115"/>
      <c r="H16" s="50">
        <v>0.334074074074074</v>
      </c>
      <c r="I16" s="51">
        <f>25/J15</f>
        <v>9.132420091324198</v>
      </c>
      <c r="J16" s="113"/>
      <c r="K16" s="50">
        <v>0.464375</v>
      </c>
      <c r="L16" s="51">
        <f>25/M15</f>
        <v>9.374023539214669</v>
      </c>
      <c r="M16" s="113"/>
      <c r="N16" s="52">
        <v>0.5539930555555556</v>
      </c>
      <c r="O16" s="51">
        <f>10/P15</f>
        <v>8.16511680653209</v>
      </c>
      <c r="P16" s="113"/>
      <c r="Q16" s="113"/>
      <c r="R16" s="120"/>
      <c r="S16" s="123"/>
      <c r="T16" s="113"/>
      <c r="U16" s="110"/>
    </row>
    <row r="17" spans="1:21" s="26" customFormat="1" ht="14.25" thickBot="1">
      <c r="A17" s="110"/>
      <c r="B17" s="132"/>
      <c r="C17" s="117" t="s">
        <v>117</v>
      </c>
      <c r="D17" s="118"/>
      <c r="E17" s="117" t="s">
        <v>183</v>
      </c>
      <c r="F17" s="118"/>
      <c r="G17" s="117"/>
      <c r="H17" s="53">
        <v>0.3432291666666667</v>
      </c>
      <c r="I17" s="39">
        <v>64</v>
      </c>
      <c r="J17" s="114"/>
      <c r="K17" s="53">
        <v>0.47518518518518515</v>
      </c>
      <c r="L17" s="39">
        <v>64</v>
      </c>
      <c r="M17" s="114"/>
      <c r="N17" s="54">
        <v>0.5638310185185186</v>
      </c>
      <c r="O17" s="39">
        <v>64</v>
      </c>
      <c r="P17" s="114"/>
      <c r="Q17" s="114"/>
      <c r="R17" s="121"/>
      <c r="S17" s="124"/>
      <c r="T17" s="114"/>
      <c r="U17" s="111"/>
    </row>
    <row r="18" spans="1:21" s="26" customFormat="1" ht="13.5">
      <c r="A18" s="110"/>
      <c r="B18" s="130">
        <v>25</v>
      </c>
      <c r="C18" s="128" t="s">
        <v>25</v>
      </c>
      <c r="D18" s="129"/>
      <c r="E18" s="128" t="s">
        <v>129</v>
      </c>
      <c r="F18" s="129"/>
      <c r="G18" s="128" t="s">
        <v>130</v>
      </c>
      <c r="H18" s="45">
        <v>0.22916666666666666</v>
      </c>
      <c r="I18" s="46">
        <f>H20-H18</f>
        <v>0.10929398148148153</v>
      </c>
      <c r="J18" s="112">
        <f>I18/"01:00:00"</f>
        <v>2.623055555555557</v>
      </c>
      <c r="K18" s="47">
        <f>H20+TIME(0,30,0)</f>
        <v>0.3592939814814815</v>
      </c>
      <c r="L18" s="48">
        <f>K20-K18</f>
        <v>0.11327546296296293</v>
      </c>
      <c r="M18" s="112">
        <f>L18/"01:00:00"</f>
        <v>2.71861111111111</v>
      </c>
      <c r="N18" s="49">
        <f>K20+TIME(0,40,0)</f>
        <v>0.5003472222222222</v>
      </c>
      <c r="O18" s="48">
        <f>N19-N18</f>
        <v>0.05192129629629638</v>
      </c>
      <c r="P18" s="112">
        <f>O18/"01:00:00"</f>
        <v>1.2461111111111132</v>
      </c>
      <c r="Q18" s="112" t="e">
        <f>#REF!/"01:00:00"</f>
        <v>#REF!</v>
      </c>
      <c r="R18" s="119">
        <f>I18+L18+O18</f>
        <v>0.27449074074074087</v>
      </c>
      <c r="S18" s="122">
        <f>60/T18</f>
        <v>9.10777534154157</v>
      </c>
      <c r="T18" s="112">
        <f>R18/"01:00:00"</f>
        <v>6.587777777777781</v>
      </c>
      <c r="U18" s="109" t="s">
        <v>182</v>
      </c>
    </row>
    <row r="19" spans="1:21" s="26" customFormat="1" ht="13.5">
      <c r="A19" s="110"/>
      <c r="B19" s="131"/>
      <c r="C19" s="115"/>
      <c r="D19" s="116"/>
      <c r="E19" s="115"/>
      <c r="F19" s="116"/>
      <c r="G19" s="115"/>
      <c r="H19" s="50">
        <v>0.33412037037037035</v>
      </c>
      <c r="I19" s="51">
        <f>25/J18</f>
        <v>9.530869427088843</v>
      </c>
      <c r="J19" s="113"/>
      <c r="K19" s="50">
        <v>0.46432870370370366</v>
      </c>
      <c r="L19" s="51">
        <f>25/M18</f>
        <v>9.195872075201802</v>
      </c>
      <c r="M19" s="113"/>
      <c r="N19" s="52">
        <v>0.5522685185185185</v>
      </c>
      <c r="O19" s="51">
        <f>10/P18</f>
        <v>8.024966562639309</v>
      </c>
      <c r="P19" s="113"/>
      <c r="Q19" s="113"/>
      <c r="R19" s="120"/>
      <c r="S19" s="123"/>
      <c r="T19" s="113"/>
      <c r="U19" s="110"/>
    </row>
    <row r="20" spans="1:21" s="26" customFormat="1" ht="14.25" thickBot="1">
      <c r="A20" s="110"/>
      <c r="B20" s="132"/>
      <c r="C20" s="117" t="s">
        <v>131</v>
      </c>
      <c r="D20" s="118"/>
      <c r="E20" s="117" t="s">
        <v>132</v>
      </c>
      <c r="F20" s="118"/>
      <c r="G20" s="117"/>
      <c r="H20" s="53">
        <v>0.3384606481481482</v>
      </c>
      <c r="I20" s="39">
        <v>52</v>
      </c>
      <c r="J20" s="114"/>
      <c r="K20" s="53">
        <v>0.47256944444444443</v>
      </c>
      <c r="L20" s="39">
        <v>44</v>
      </c>
      <c r="M20" s="114"/>
      <c r="N20" s="54">
        <v>0.559212962962963</v>
      </c>
      <c r="O20" s="39">
        <v>48</v>
      </c>
      <c r="P20" s="114"/>
      <c r="Q20" s="114"/>
      <c r="R20" s="121"/>
      <c r="S20" s="124"/>
      <c r="T20" s="114"/>
      <c r="U20" s="111"/>
    </row>
    <row r="21" spans="1:21" s="26" customFormat="1" ht="13.5">
      <c r="A21" s="110"/>
      <c r="B21" s="125">
        <v>22</v>
      </c>
      <c r="C21" s="128" t="s">
        <v>118</v>
      </c>
      <c r="D21" s="129"/>
      <c r="E21" s="128" t="s">
        <v>119</v>
      </c>
      <c r="F21" s="129"/>
      <c r="G21" s="128" t="s">
        <v>23</v>
      </c>
      <c r="H21" s="45">
        <v>0.22916666666666666</v>
      </c>
      <c r="I21" s="46">
        <f>H23-H21</f>
        <v>-0.22916666666666666</v>
      </c>
      <c r="J21" s="112">
        <f>I21/"01:00:00"</f>
        <v>-5.5</v>
      </c>
      <c r="K21" s="47">
        <f>H23+TIME(0,30,0)</f>
        <v>0.020833333333333332</v>
      </c>
      <c r="L21" s="48">
        <f>K23-K21</f>
        <v>-0.020833333333333332</v>
      </c>
      <c r="M21" s="112">
        <f>L21/"01:00:00"</f>
        <v>-0.5</v>
      </c>
      <c r="N21" s="49">
        <f>K23+TIME(0,40,0)</f>
        <v>0.027777777777777776</v>
      </c>
      <c r="O21" s="48">
        <f>N22-N21</f>
        <v>-0.027777777777777776</v>
      </c>
      <c r="P21" s="112">
        <f>O21/"01:00:00"</f>
        <v>-0.6666666666666666</v>
      </c>
      <c r="Q21" s="112" t="e">
        <f>#REF!/"01:00:00"</f>
        <v>#REF!</v>
      </c>
      <c r="R21" s="119">
        <f>I21+L21+O21</f>
        <v>-0.2777777777777778</v>
      </c>
      <c r="S21" s="122">
        <f>60/T21</f>
        <v>-9</v>
      </c>
      <c r="T21" s="112">
        <f>R21/"01:00:00"</f>
        <v>-6.666666666666667</v>
      </c>
      <c r="U21" s="109" t="s">
        <v>175</v>
      </c>
    </row>
    <row r="22" spans="1:21" s="26" customFormat="1" ht="13.5">
      <c r="A22" s="110"/>
      <c r="B22" s="126"/>
      <c r="C22" s="115"/>
      <c r="D22" s="116"/>
      <c r="E22" s="115"/>
      <c r="F22" s="116"/>
      <c r="G22" s="115"/>
      <c r="H22" s="50">
        <v>0.3426967592592593</v>
      </c>
      <c r="I22" s="51">
        <f>25/J21</f>
        <v>-4.545454545454546</v>
      </c>
      <c r="J22" s="113"/>
      <c r="K22" s="50"/>
      <c r="L22" s="51">
        <f>25/M21</f>
        <v>-50</v>
      </c>
      <c r="M22" s="113"/>
      <c r="N22" s="52"/>
      <c r="O22" s="51">
        <f>10/P21</f>
        <v>-15</v>
      </c>
      <c r="P22" s="113"/>
      <c r="Q22" s="113"/>
      <c r="R22" s="120"/>
      <c r="S22" s="123"/>
      <c r="T22" s="113"/>
      <c r="U22" s="110"/>
    </row>
    <row r="23" spans="1:21" s="26" customFormat="1" ht="14.25" thickBot="1">
      <c r="A23" s="111"/>
      <c r="B23" s="127"/>
      <c r="C23" s="117" t="s">
        <v>120</v>
      </c>
      <c r="D23" s="118"/>
      <c r="E23" s="117" t="s">
        <v>121</v>
      </c>
      <c r="F23" s="118"/>
      <c r="G23" s="117"/>
      <c r="H23" s="53"/>
      <c r="I23" s="39"/>
      <c r="J23" s="114"/>
      <c r="K23" s="53"/>
      <c r="L23" s="39"/>
      <c r="M23" s="114"/>
      <c r="N23" s="54"/>
      <c r="O23" s="39"/>
      <c r="P23" s="114"/>
      <c r="Q23" s="114"/>
      <c r="R23" s="121"/>
      <c r="S23" s="124"/>
      <c r="T23" s="114"/>
      <c r="U23" s="111"/>
    </row>
    <row r="25" ht="13.5" customHeight="1"/>
  </sheetData>
  <mergeCells count="86">
    <mergeCell ref="A4:R4"/>
    <mergeCell ref="B18:B20"/>
    <mergeCell ref="Q18:Q20"/>
    <mergeCell ref="P18:P20"/>
    <mergeCell ref="A9:A23"/>
    <mergeCell ref="G18:G20"/>
    <mergeCell ref="C17:D17"/>
    <mergeCell ref="E17:F17"/>
    <mergeCell ref="C15:D16"/>
    <mergeCell ref="E15:F16"/>
    <mergeCell ref="T18:T20"/>
    <mergeCell ref="U18:U20"/>
    <mergeCell ref="C20:D20"/>
    <mergeCell ref="E20:F20"/>
    <mergeCell ref="M18:M20"/>
    <mergeCell ref="C18:D19"/>
    <mergeCell ref="E18:F19"/>
    <mergeCell ref="R18:R20"/>
    <mergeCell ref="S18:S20"/>
    <mergeCell ref="J18:J20"/>
    <mergeCell ref="S4:U4"/>
    <mergeCell ref="A5:A8"/>
    <mergeCell ref="B5:B8"/>
    <mergeCell ref="E5:F7"/>
    <mergeCell ref="G5:G8"/>
    <mergeCell ref="H5:I5"/>
    <mergeCell ref="K5:L5"/>
    <mergeCell ref="N5:O5"/>
    <mergeCell ref="R5:R8"/>
    <mergeCell ref="C5:D7"/>
    <mergeCell ref="S5:S8"/>
    <mergeCell ref="U5:U8"/>
    <mergeCell ref="B15:B17"/>
    <mergeCell ref="G15:G17"/>
    <mergeCell ref="J15:J17"/>
    <mergeCell ref="M15:M17"/>
    <mergeCell ref="P15:P17"/>
    <mergeCell ref="C8:D8"/>
    <mergeCell ref="E8:F8"/>
    <mergeCell ref="U15:U17"/>
    <mergeCell ref="Q15:Q17"/>
    <mergeCell ref="R15:R17"/>
    <mergeCell ref="S15:S17"/>
    <mergeCell ref="T15:T17"/>
    <mergeCell ref="B21:B23"/>
    <mergeCell ref="G21:G23"/>
    <mergeCell ref="C23:D23"/>
    <mergeCell ref="E23:F23"/>
    <mergeCell ref="C21:D22"/>
    <mergeCell ref="E21:F22"/>
    <mergeCell ref="J21:J23"/>
    <mergeCell ref="M21:M23"/>
    <mergeCell ref="P21:P23"/>
    <mergeCell ref="Q21:Q23"/>
    <mergeCell ref="R21:R23"/>
    <mergeCell ref="S21:S23"/>
    <mergeCell ref="T21:T23"/>
    <mergeCell ref="U21:U23"/>
    <mergeCell ref="B9:B11"/>
    <mergeCell ref="C9:D10"/>
    <mergeCell ref="E9:F10"/>
    <mergeCell ref="G9:G11"/>
    <mergeCell ref="C11:D11"/>
    <mergeCell ref="E11:F11"/>
    <mergeCell ref="J9:J11"/>
    <mergeCell ref="M9:M11"/>
    <mergeCell ref="P9:P11"/>
    <mergeCell ref="Q9:Q11"/>
    <mergeCell ref="R9:R11"/>
    <mergeCell ref="S9:S11"/>
    <mergeCell ref="T9:T11"/>
    <mergeCell ref="U9:U11"/>
    <mergeCell ref="B12:B14"/>
    <mergeCell ref="C12:D13"/>
    <mergeCell ref="E12:F13"/>
    <mergeCell ref="G12:G14"/>
    <mergeCell ref="C14:D14"/>
    <mergeCell ref="E14:F14"/>
    <mergeCell ref="J12:J14"/>
    <mergeCell ref="M12:M14"/>
    <mergeCell ref="P12:P14"/>
    <mergeCell ref="Q12:Q14"/>
    <mergeCell ref="R12:R14"/>
    <mergeCell ref="S12:S14"/>
    <mergeCell ref="T12:T14"/>
    <mergeCell ref="U12:U14"/>
  </mergeCells>
  <printOptions horizontalCentered="1" verticalCentered="1"/>
  <pageMargins left="0.3937007874015748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50390625" style="25" customWidth="1"/>
    <col min="2" max="2" width="7.875" style="26" customWidth="1"/>
    <col min="3" max="4" width="7.50390625" style="27" customWidth="1"/>
    <col min="5" max="7" width="9.00390625" style="25" customWidth="1"/>
    <col min="8" max="8" width="9.00390625" style="28" customWidth="1"/>
    <col min="9" max="9" width="9.00390625" style="25" customWidth="1"/>
    <col min="10" max="10" width="0.12890625" style="25" customWidth="1"/>
    <col min="11" max="11" width="9.00390625" style="28" customWidth="1"/>
    <col min="12" max="12" width="9.00390625" style="25" customWidth="1"/>
    <col min="13" max="14" width="8.625" style="25" hidden="1" customWidth="1"/>
    <col min="15" max="15" width="9.00390625" style="28" customWidth="1"/>
    <col min="16" max="16" width="12.625" style="25" customWidth="1"/>
    <col min="17" max="17" width="0.12890625" style="25" customWidth="1"/>
    <col min="18" max="18" width="12.625" style="25" customWidth="1"/>
    <col min="19" max="16384" width="9.00390625" style="25" customWidth="1"/>
  </cols>
  <sheetData>
    <row r="1" spans="2:15" ht="13.5">
      <c r="B1" s="25"/>
      <c r="C1" s="25"/>
      <c r="D1" s="25"/>
      <c r="H1" s="25"/>
      <c r="K1" s="25"/>
      <c r="O1" s="25"/>
    </row>
    <row r="2" spans="7:8" ht="13.5">
      <c r="G2" s="29"/>
      <c r="H2" s="25"/>
    </row>
    <row r="4" spans="1:21" ht="14.25" thickBot="1">
      <c r="A4" s="139" t="s">
        <v>114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3" t="s">
        <v>115</v>
      </c>
      <c r="Q4" s="133"/>
      <c r="R4" s="133"/>
      <c r="S4" s="55"/>
      <c r="T4" s="55"/>
      <c r="U4" s="55"/>
    </row>
    <row r="5" spans="1:18" ht="13.5" customHeight="1">
      <c r="A5" s="140" t="s">
        <v>2</v>
      </c>
      <c r="B5" s="143" t="s">
        <v>133</v>
      </c>
      <c r="C5" s="128" t="s">
        <v>3</v>
      </c>
      <c r="D5" s="129"/>
      <c r="E5" s="128" t="s">
        <v>4</v>
      </c>
      <c r="F5" s="129"/>
      <c r="G5" s="151" t="s">
        <v>5</v>
      </c>
      <c r="H5" s="134" t="s">
        <v>143</v>
      </c>
      <c r="I5" s="135"/>
      <c r="J5" s="30"/>
      <c r="K5" s="146" t="s">
        <v>174</v>
      </c>
      <c r="L5" s="147"/>
      <c r="M5" s="31"/>
      <c r="N5" s="32"/>
      <c r="O5" s="148" t="s">
        <v>11</v>
      </c>
      <c r="P5" s="136" t="s">
        <v>12</v>
      </c>
      <c r="Q5" s="33"/>
      <c r="R5" s="136" t="s">
        <v>15</v>
      </c>
    </row>
    <row r="6" spans="1:18" s="26" customFormat="1" ht="14.25" customHeight="1">
      <c r="A6" s="141"/>
      <c r="B6" s="144"/>
      <c r="C6" s="115"/>
      <c r="D6" s="116"/>
      <c r="E6" s="115"/>
      <c r="F6" s="116"/>
      <c r="G6" s="152"/>
      <c r="H6" s="34" t="s">
        <v>43</v>
      </c>
      <c r="I6" s="35" t="s">
        <v>13</v>
      </c>
      <c r="J6" s="36"/>
      <c r="K6" s="34" t="s">
        <v>44</v>
      </c>
      <c r="L6" s="35" t="s">
        <v>13</v>
      </c>
      <c r="M6" s="36"/>
      <c r="N6" s="37"/>
      <c r="O6" s="149"/>
      <c r="P6" s="137"/>
      <c r="Q6" s="38"/>
      <c r="R6" s="137"/>
    </row>
    <row r="7" spans="1:18" s="26" customFormat="1" ht="13.5">
      <c r="A7" s="141"/>
      <c r="B7" s="144"/>
      <c r="C7" s="115"/>
      <c r="D7" s="116"/>
      <c r="E7" s="115"/>
      <c r="F7" s="116"/>
      <c r="G7" s="152"/>
      <c r="H7" s="34" t="s">
        <v>45</v>
      </c>
      <c r="I7" s="35" t="s">
        <v>14</v>
      </c>
      <c r="J7" s="36"/>
      <c r="K7" s="34" t="s">
        <v>45</v>
      </c>
      <c r="L7" s="35" t="s">
        <v>14</v>
      </c>
      <c r="M7" s="36"/>
      <c r="N7" s="37"/>
      <c r="O7" s="149"/>
      <c r="P7" s="137"/>
      <c r="Q7" s="38"/>
      <c r="R7" s="137"/>
    </row>
    <row r="8" spans="1:18" s="26" customFormat="1" ht="14.25" thickBot="1">
      <c r="A8" s="142"/>
      <c r="B8" s="145"/>
      <c r="C8" s="117" t="s">
        <v>137</v>
      </c>
      <c r="D8" s="118"/>
      <c r="E8" s="117" t="s">
        <v>138</v>
      </c>
      <c r="F8" s="118"/>
      <c r="G8" s="153"/>
      <c r="H8" s="40" t="s">
        <v>46</v>
      </c>
      <c r="I8" s="41" t="s">
        <v>1</v>
      </c>
      <c r="J8" s="42"/>
      <c r="K8" s="40" t="s">
        <v>46</v>
      </c>
      <c r="L8" s="41" t="s">
        <v>1</v>
      </c>
      <c r="M8" s="42"/>
      <c r="N8" s="43"/>
      <c r="O8" s="150"/>
      <c r="P8" s="138"/>
      <c r="Q8" s="44"/>
      <c r="R8" s="138"/>
    </row>
    <row r="9" spans="1:18" s="26" customFormat="1" ht="13.5">
      <c r="A9" s="109">
        <v>1</v>
      </c>
      <c r="B9" s="130">
        <v>101</v>
      </c>
      <c r="C9" s="128" t="s">
        <v>144</v>
      </c>
      <c r="D9" s="129"/>
      <c r="E9" s="128" t="s">
        <v>145</v>
      </c>
      <c r="F9" s="129"/>
      <c r="G9" s="128" t="s">
        <v>146</v>
      </c>
      <c r="H9" s="45">
        <v>0.25</v>
      </c>
      <c r="I9" s="46">
        <f>H11-H9</f>
        <v>0.08949074074074076</v>
      </c>
      <c r="J9" s="112">
        <f>I9/"01:00:00"</f>
        <v>2.1477777777777782</v>
      </c>
      <c r="K9" s="49">
        <f>H11+TIME(0,30,0)</f>
        <v>0.3603240740740741</v>
      </c>
      <c r="L9" s="48">
        <f>K10-K9</f>
        <v>0.07582175925925921</v>
      </c>
      <c r="M9" s="112">
        <f>L9/"01:00:00"</f>
        <v>1.8197222222222211</v>
      </c>
      <c r="N9" s="112" t="e">
        <f>#REF!/"01:00:00"</f>
        <v>#REF!</v>
      </c>
      <c r="O9" s="119">
        <f>I9+L9</f>
        <v>0.16531249999999997</v>
      </c>
      <c r="P9" s="122">
        <f>40/Q9</f>
        <v>10.081915563957153</v>
      </c>
      <c r="Q9" s="112">
        <f>O9/"01:00:00"</f>
        <v>3.9674999999999994</v>
      </c>
      <c r="R9" s="109" t="s">
        <v>179</v>
      </c>
    </row>
    <row r="10" spans="1:18" s="26" customFormat="1" ht="13.5">
      <c r="A10" s="154"/>
      <c r="B10" s="131"/>
      <c r="C10" s="115"/>
      <c r="D10" s="116"/>
      <c r="E10" s="115"/>
      <c r="F10" s="116"/>
      <c r="G10" s="115"/>
      <c r="H10" s="50">
        <v>0.33592592592592596</v>
      </c>
      <c r="I10" s="51">
        <f>21/J9</f>
        <v>9.777547853078115</v>
      </c>
      <c r="J10" s="113"/>
      <c r="K10" s="52">
        <v>0.4361458333333333</v>
      </c>
      <c r="L10" s="51">
        <f>19/M9</f>
        <v>10.44115402228668</v>
      </c>
      <c r="M10" s="113"/>
      <c r="N10" s="113"/>
      <c r="O10" s="120"/>
      <c r="P10" s="123"/>
      <c r="Q10" s="113"/>
      <c r="R10" s="110"/>
    </row>
    <row r="11" spans="1:18" s="26" customFormat="1" ht="14.25" thickBot="1">
      <c r="A11" s="154"/>
      <c r="B11" s="132"/>
      <c r="C11" s="117" t="s">
        <v>147</v>
      </c>
      <c r="D11" s="118"/>
      <c r="E11" s="117" t="s">
        <v>148</v>
      </c>
      <c r="F11" s="118"/>
      <c r="G11" s="117"/>
      <c r="H11" s="53">
        <v>0.33949074074074076</v>
      </c>
      <c r="I11" s="39">
        <v>52</v>
      </c>
      <c r="J11" s="114"/>
      <c r="K11" s="54">
        <v>0.4416898148148148</v>
      </c>
      <c r="L11" s="39">
        <v>64</v>
      </c>
      <c r="M11" s="114"/>
      <c r="N11" s="114"/>
      <c r="O11" s="121"/>
      <c r="P11" s="124"/>
      <c r="Q11" s="114"/>
      <c r="R11" s="111"/>
    </row>
    <row r="12" spans="1:18" s="26" customFormat="1" ht="13.5">
      <c r="A12" s="154"/>
      <c r="B12" s="130">
        <v>102</v>
      </c>
      <c r="C12" s="128" t="s">
        <v>0</v>
      </c>
      <c r="D12" s="129"/>
      <c r="E12" s="128" t="s">
        <v>149</v>
      </c>
      <c r="F12" s="129"/>
      <c r="G12" s="128" t="s">
        <v>24</v>
      </c>
      <c r="H12" s="45">
        <v>0.25</v>
      </c>
      <c r="I12" s="46">
        <f>H14-H12</f>
        <v>0.10069444444444442</v>
      </c>
      <c r="J12" s="112">
        <f>I12/"01:00:00"</f>
        <v>2.416666666666666</v>
      </c>
      <c r="K12" s="49">
        <f>H14+TIME(0,30,0)</f>
        <v>0.37152777777777773</v>
      </c>
      <c r="L12" s="48">
        <f>K13-K12</f>
        <v>0.09542824074074074</v>
      </c>
      <c r="M12" s="112">
        <f>L12/"01:00:00"</f>
        <v>2.290277777777778</v>
      </c>
      <c r="N12" s="112" t="e">
        <f>#REF!/"01:00:00"</f>
        <v>#REF!</v>
      </c>
      <c r="O12" s="119">
        <f>I12+L12</f>
        <v>0.19612268518518516</v>
      </c>
      <c r="P12" s="122">
        <f>40/Q12</f>
        <v>8.498082030097375</v>
      </c>
      <c r="Q12" s="112">
        <f>O12/"01:00:00"</f>
        <v>4.706944444444444</v>
      </c>
      <c r="R12" s="109" t="s">
        <v>179</v>
      </c>
    </row>
    <row r="13" spans="1:18" s="26" customFormat="1" ht="13.5">
      <c r="A13" s="154"/>
      <c r="B13" s="131"/>
      <c r="C13" s="115"/>
      <c r="D13" s="116"/>
      <c r="E13" s="115"/>
      <c r="F13" s="116"/>
      <c r="G13" s="115"/>
      <c r="H13" s="50">
        <v>0.34302083333333333</v>
      </c>
      <c r="I13" s="51">
        <f>21/J12</f>
        <v>8.689655172413795</v>
      </c>
      <c r="J13" s="113"/>
      <c r="K13" s="52">
        <v>0.4669560185185185</v>
      </c>
      <c r="L13" s="51">
        <f>19/M12</f>
        <v>8.29593693147362</v>
      </c>
      <c r="M13" s="113"/>
      <c r="N13" s="113"/>
      <c r="O13" s="120"/>
      <c r="P13" s="123"/>
      <c r="Q13" s="113"/>
      <c r="R13" s="110"/>
    </row>
    <row r="14" spans="1:18" s="26" customFormat="1" ht="14.25" thickBot="1">
      <c r="A14" s="154"/>
      <c r="B14" s="132"/>
      <c r="C14" s="117" t="s">
        <v>150</v>
      </c>
      <c r="D14" s="118"/>
      <c r="E14" s="117" t="s">
        <v>151</v>
      </c>
      <c r="F14" s="118"/>
      <c r="G14" s="117"/>
      <c r="H14" s="53">
        <v>0.3506944444444444</v>
      </c>
      <c r="I14" s="39">
        <v>48</v>
      </c>
      <c r="J14" s="114"/>
      <c r="K14" s="54">
        <v>0.47489583333333335</v>
      </c>
      <c r="L14" s="39">
        <v>48</v>
      </c>
      <c r="M14" s="114"/>
      <c r="N14" s="114"/>
      <c r="O14" s="121"/>
      <c r="P14" s="124"/>
      <c r="Q14" s="114"/>
      <c r="R14" s="111"/>
    </row>
    <row r="15" spans="1:18" s="26" customFormat="1" ht="13.5">
      <c r="A15" s="154"/>
      <c r="B15" s="130">
        <v>103</v>
      </c>
      <c r="C15" s="128" t="s">
        <v>152</v>
      </c>
      <c r="D15" s="129"/>
      <c r="E15" s="128" t="s">
        <v>153</v>
      </c>
      <c r="F15" s="129"/>
      <c r="G15" s="128" t="s">
        <v>24</v>
      </c>
      <c r="H15" s="45">
        <v>0.25</v>
      </c>
      <c r="I15" s="46">
        <f>H17-H15</f>
        <v>0.1013425925925926</v>
      </c>
      <c r="J15" s="112">
        <f>I15/"01:00:00"</f>
        <v>2.4322222222222223</v>
      </c>
      <c r="K15" s="49">
        <f>H17+TIME(0,30,0)</f>
        <v>0.3721759259259259</v>
      </c>
      <c r="L15" s="48">
        <f>K16-K15</f>
        <v>0.09481481481481485</v>
      </c>
      <c r="M15" s="112">
        <f>L15/"01:00:00"</f>
        <v>2.2755555555555564</v>
      </c>
      <c r="N15" s="112" t="e">
        <f>#REF!/"01:00:00"</f>
        <v>#REF!</v>
      </c>
      <c r="O15" s="119">
        <f>I15+L15</f>
        <v>0.19615740740740745</v>
      </c>
      <c r="P15" s="122">
        <f>40/Q15</f>
        <v>8.496577767288173</v>
      </c>
      <c r="Q15" s="112">
        <f>O15/"01:00:00"</f>
        <v>4.707777777777779</v>
      </c>
      <c r="R15" s="109" t="s">
        <v>179</v>
      </c>
    </row>
    <row r="16" spans="1:18" s="26" customFormat="1" ht="13.5">
      <c r="A16" s="154"/>
      <c r="B16" s="131"/>
      <c r="C16" s="115"/>
      <c r="D16" s="116"/>
      <c r="E16" s="115"/>
      <c r="F16" s="116"/>
      <c r="G16" s="115"/>
      <c r="H16" s="50">
        <v>0.34306712962962965</v>
      </c>
      <c r="I16" s="51">
        <f>21/J15</f>
        <v>8.634079488350844</v>
      </c>
      <c r="J16" s="113"/>
      <c r="K16" s="52">
        <v>0.46699074074074076</v>
      </c>
      <c r="L16" s="51">
        <f>19/M15</f>
        <v>8.349609374999996</v>
      </c>
      <c r="M16" s="113"/>
      <c r="N16" s="113"/>
      <c r="O16" s="120"/>
      <c r="P16" s="123"/>
      <c r="Q16" s="113"/>
      <c r="R16" s="110"/>
    </row>
    <row r="17" spans="1:18" s="26" customFormat="1" ht="14.25" thickBot="1">
      <c r="A17" s="154"/>
      <c r="B17" s="132"/>
      <c r="C17" s="117" t="s">
        <v>154</v>
      </c>
      <c r="D17" s="118"/>
      <c r="E17" s="117" t="s">
        <v>155</v>
      </c>
      <c r="F17" s="118"/>
      <c r="G17" s="117"/>
      <c r="H17" s="53">
        <v>0.3513425925925926</v>
      </c>
      <c r="I17" s="39">
        <v>48</v>
      </c>
      <c r="J17" s="114"/>
      <c r="K17" s="54">
        <v>0.47501157407407407</v>
      </c>
      <c r="L17" s="39">
        <v>52</v>
      </c>
      <c r="M17" s="114"/>
      <c r="N17" s="114"/>
      <c r="O17" s="121"/>
      <c r="P17" s="124"/>
      <c r="Q17" s="114"/>
      <c r="R17" s="111"/>
    </row>
    <row r="18" spans="1:18" s="26" customFormat="1" ht="13.5">
      <c r="A18" s="154"/>
      <c r="B18" s="130">
        <v>104</v>
      </c>
      <c r="C18" s="128" t="s">
        <v>156</v>
      </c>
      <c r="D18" s="129"/>
      <c r="E18" s="128" t="s">
        <v>157</v>
      </c>
      <c r="F18" s="129"/>
      <c r="G18" s="128" t="s">
        <v>158</v>
      </c>
      <c r="H18" s="45">
        <v>0.25</v>
      </c>
      <c r="I18" s="46">
        <f>H20-H18</f>
        <v>0.10137731481481477</v>
      </c>
      <c r="J18" s="112">
        <f>I18/"01:00:00"</f>
        <v>2.4330555555555544</v>
      </c>
      <c r="K18" s="49">
        <f>H20+TIME(0,30,0)</f>
        <v>0.3722106481481481</v>
      </c>
      <c r="L18" s="48">
        <f>K19-K18</f>
        <v>0.09487268518518527</v>
      </c>
      <c r="M18" s="112">
        <f>L18/"01:00:00"</f>
        <v>2.2769444444444464</v>
      </c>
      <c r="N18" s="112" t="e">
        <f>#REF!/"01:00:00"</f>
        <v>#REF!</v>
      </c>
      <c r="O18" s="119">
        <f>I18+L18</f>
        <v>0.19625000000000004</v>
      </c>
      <c r="P18" s="122">
        <f>40/Q18</f>
        <v>8.49256900212314</v>
      </c>
      <c r="Q18" s="112">
        <f>O18/"01:00:00"</f>
        <v>4.710000000000001</v>
      </c>
      <c r="R18" s="109" t="s">
        <v>179</v>
      </c>
    </row>
    <row r="19" spans="1:18" s="26" customFormat="1" ht="13.5">
      <c r="A19" s="154"/>
      <c r="B19" s="131"/>
      <c r="C19" s="115"/>
      <c r="D19" s="116"/>
      <c r="E19" s="115"/>
      <c r="F19" s="116"/>
      <c r="G19" s="115"/>
      <c r="H19" s="50">
        <v>0.3432291666666667</v>
      </c>
      <c r="I19" s="51">
        <f>21/J18</f>
        <v>8.631122274232222</v>
      </c>
      <c r="J19" s="113"/>
      <c r="K19" s="52">
        <v>0.46708333333333335</v>
      </c>
      <c r="L19" s="51">
        <f>19/M18</f>
        <v>8.344516286446254</v>
      </c>
      <c r="M19" s="113"/>
      <c r="N19" s="113"/>
      <c r="O19" s="120"/>
      <c r="P19" s="123"/>
      <c r="Q19" s="113"/>
      <c r="R19" s="110"/>
    </row>
    <row r="20" spans="1:18" s="26" customFormat="1" ht="14.25" thickBot="1">
      <c r="A20" s="155"/>
      <c r="B20" s="132"/>
      <c r="C20" s="117" t="s">
        <v>159</v>
      </c>
      <c r="D20" s="118"/>
      <c r="E20" s="117" t="s">
        <v>160</v>
      </c>
      <c r="F20" s="118"/>
      <c r="G20" s="117"/>
      <c r="H20" s="53">
        <v>0.35137731481481477</v>
      </c>
      <c r="I20" s="39">
        <v>36</v>
      </c>
      <c r="J20" s="114"/>
      <c r="K20" s="54">
        <v>0.47641203703703705</v>
      </c>
      <c r="L20" s="39">
        <v>48</v>
      </c>
      <c r="M20" s="114"/>
      <c r="N20" s="114"/>
      <c r="O20" s="121"/>
      <c r="P20" s="124"/>
      <c r="Q20" s="114"/>
      <c r="R20" s="111"/>
    </row>
  </sheetData>
  <mergeCells count="67">
    <mergeCell ref="A9:A20"/>
    <mergeCell ref="B15:B17"/>
    <mergeCell ref="B18:B20"/>
    <mergeCell ref="B9:B11"/>
    <mergeCell ref="E9:F10"/>
    <mergeCell ref="G9:G11"/>
    <mergeCell ref="C5:D7"/>
    <mergeCell ref="C8:D8"/>
    <mergeCell ref="E8:F8"/>
    <mergeCell ref="E15:F16"/>
    <mergeCell ref="G15:G17"/>
    <mergeCell ref="J12:J14"/>
    <mergeCell ref="M15:M17"/>
    <mergeCell ref="C20:D20"/>
    <mergeCell ref="N9:N11"/>
    <mergeCell ref="J9:J11"/>
    <mergeCell ref="M9:M11"/>
    <mergeCell ref="C9:D10"/>
    <mergeCell ref="M12:M14"/>
    <mergeCell ref="N12:N14"/>
    <mergeCell ref="E17:F17"/>
    <mergeCell ref="J15:J17"/>
    <mergeCell ref="N15:N17"/>
    <mergeCell ref="G18:G20"/>
    <mergeCell ref="H5:I5"/>
    <mergeCell ref="B12:B14"/>
    <mergeCell ref="E12:F13"/>
    <mergeCell ref="G12:G14"/>
    <mergeCell ref="E20:F20"/>
    <mergeCell ref="E18:F19"/>
    <mergeCell ref="C15:D16"/>
    <mergeCell ref="C17:D17"/>
    <mergeCell ref="C18:D19"/>
    <mergeCell ref="A4:O4"/>
    <mergeCell ref="P4:R4"/>
    <mergeCell ref="K5:L5"/>
    <mergeCell ref="O5:O8"/>
    <mergeCell ref="P5:P8"/>
    <mergeCell ref="R5:R8"/>
    <mergeCell ref="G5:G8"/>
    <mergeCell ref="B5:B8"/>
    <mergeCell ref="E5:F7"/>
    <mergeCell ref="A5:A8"/>
    <mergeCell ref="R15:R17"/>
    <mergeCell ref="O9:O11"/>
    <mergeCell ref="P9:P11"/>
    <mergeCell ref="C12:D13"/>
    <mergeCell ref="O12:O14"/>
    <mergeCell ref="P12:P14"/>
    <mergeCell ref="C11:D11"/>
    <mergeCell ref="E11:F11"/>
    <mergeCell ref="C14:D14"/>
    <mergeCell ref="E14:F14"/>
    <mergeCell ref="Q9:Q11"/>
    <mergeCell ref="R9:R11"/>
    <mergeCell ref="Q12:Q14"/>
    <mergeCell ref="R12:R14"/>
    <mergeCell ref="R18:R20"/>
    <mergeCell ref="J18:J20"/>
    <mergeCell ref="M18:M20"/>
    <mergeCell ref="N18:N20"/>
    <mergeCell ref="O18:O20"/>
    <mergeCell ref="O15:O17"/>
    <mergeCell ref="P15:P17"/>
    <mergeCell ref="Q15:Q17"/>
    <mergeCell ref="P18:P20"/>
    <mergeCell ref="Q18:Q2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25" customWidth="1"/>
    <col min="2" max="2" width="7.875" style="26" customWidth="1"/>
    <col min="3" max="4" width="7.50390625" style="27" customWidth="1"/>
    <col min="5" max="7" width="9.00390625" style="25" customWidth="1"/>
    <col min="8" max="8" width="0.12890625" style="25" customWidth="1"/>
    <col min="9" max="9" width="9.00390625" style="28" customWidth="1"/>
    <col min="10" max="10" width="9.00390625" style="25" customWidth="1"/>
    <col min="11" max="12" width="8.625" style="25" hidden="1" customWidth="1"/>
    <col min="13" max="13" width="9.00390625" style="28" customWidth="1"/>
    <col min="14" max="14" width="12.625" style="25" customWidth="1"/>
    <col min="15" max="15" width="0.12890625" style="25" customWidth="1"/>
    <col min="16" max="16" width="12.625" style="25" customWidth="1"/>
    <col min="17" max="16384" width="9.00390625" style="25" customWidth="1"/>
  </cols>
  <sheetData>
    <row r="1" spans="2:13" ht="13.5">
      <c r="B1" s="25"/>
      <c r="C1" s="25"/>
      <c r="D1" s="25"/>
      <c r="I1" s="25"/>
      <c r="M1" s="25"/>
    </row>
    <row r="2" ht="13.5">
      <c r="G2" s="29"/>
    </row>
    <row r="4" spans="1:19" ht="14.25" thickBot="1">
      <c r="A4" s="139" t="s">
        <v>114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3" t="s">
        <v>115</v>
      </c>
      <c r="O4" s="133"/>
      <c r="P4" s="133"/>
      <c r="Q4" s="55"/>
      <c r="R4" s="55"/>
      <c r="S4" s="55"/>
    </row>
    <row r="5" spans="1:16" ht="13.5" customHeight="1">
      <c r="A5" s="140" t="s">
        <v>2</v>
      </c>
      <c r="B5" s="143" t="s">
        <v>133</v>
      </c>
      <c r="C5" s="128" t="s">
        <v>3</v>
      </c>
      <c r="D5" s="129"/>
      <c r="E5" s="128" t="s">
        <v>4</v>
      </c>
      <c r="F5" s="129"/>
      <c r="G5" s="151" t="s">
        <v>5</v>
      </c>
      <c r="H5" s="30"/>
      <c r="I5" s="146" t="s">
        <v>161</v>
      </c>
      <c r="J5" s="147"/>
      <c r="K5" s="31"/>
      <c r="L5" s="32"/>
      <c r="M5" s="148" t="s">
        <v>11</v>
      </c>
      <c r="N5" s="136" t="s">
        <v>12</v>
      </c>
      <c r="O5" s="33"/>
      <c r="P5" s="136" t="s">
        <v>15</v>
      </c>
    </row>
    <row r="6" spans="1:16" s="26" customFormat="1" ht="14.25" customHeight="1">
      <c r="A6" s="141"/>
      <c r="B6" s="144"/>
      <c r="C6" s="115"/>
      <c r="D6" s="116"/>
      <c r="E6" s="115"/>
      <c r="F6" s="116"/>
      <c r="G6" s="152"/>
      <c r="H6" s="36"/>
      <c r="I6" s="34" t="s">
        <v>44</v>
      </c>
      <c r="J6" s="35" t="s">
        <v>13</v>
      </c>
      <c r="K6" s="36"/>
      <c r="L6" s="37"/>
      <c r="M6" s="149"/>
      <c r="N6" s="137"/>
      <c r="O6" s="38"/>
      <c r="P6" s="137"/>
    </row>
    <row r="7" spans="1:16" s="26" customFormat="1" ht="13.5">
      <c r="A7" s="141"/>
      <c r="B7" s="144"/>
      <c r="C7" s="115"/>
      <c r="D7" s="116"/>
      <c r="E7" s="115"/>
      <c r="F7" s="116"/>
      <c r="G7" s="152"/>
      <c r="H7" s="36"/>
      <c r="I7" s="34" t="s">
        <v>45</v>
      </c>
      <c r="J7" s="35" t="s">
        <v>14</v>
      </c>
      <c r="K7" s="36"/>
      <c r="L7" s="37"/>
      <c r="M7" s="149"/>
      <c r="N7" s="137"/>
      <c r="O7" s="38"/>
      <c r="P7" s="137"/>
    </row>
    <row r="8" spans="1:16" s="26" customFormat="1" ht="14.25" thickBot="1">
      <c r="A8" s="142"/>
      <c r="B8" s="145"/>
      <c r="C8" s="117" t="s">
        <v>137</v>
      </c>
      <c r="D8" s="118"/>
      <c r="E8" s="117" t="s">
        <v>138</v>
      </c>
      <c r="F8" s="118"/>
      <c r="G8" s="153"/>
      <c r="H8" s="42"/>
      <c r="I8" s="40" t="s">
        <v>46</v>
      </c>
      <c r="J8" s="41" t="s">
        <v>1</v>
      </c>
      <c r="K8" s="42"/>
      <c r="L8" s="43"/>
      <c r="M8" s="150"/>
      <c r="N8" s="138"/>
      <c r="O8" s="44"/>
      <c r="P8" s="138"/>
    </row>
    <row r="9" spans="1:16" s="26" customFormat="1" ht="13.5">
      <c r="A9" s="109">
        <v>1</v>
      </c>
      <c r="B9" s="130">
        <v>111</v>
      </c>
      <c r="C9" s="128" t="s">
        <v>33</v>
      </c>
      <c r="D9" s="129"/>
      <c r="E9" s="128" t="s">
        <v>162</v>
      </c>
      <c r="F9" s="129"/>
      <c r="G9" s="128" t="s">
        <v>24</v>
      </c>
      <c r="H9" s="112" t="e">
        <f>#REF!/"01:00:00"</f>
        <v>#REF!</v>
      </c>
      <c r="I9" s="49">
        <v>0.25</v>
      </c>
      <c r="J9" s="48">
        <f>I10-I9</f>
        <v>0.09327546296296302</v>
      </c>
      <c r="K9" s="112">
        <f>J9/"01:00:00"</f>
        <v>2.2386111111111124</v>
      </c>
      <c r="L9" s="112" t="e">
        <f>#REF!/"01:00:00"</f>
        <v>#REF!</v>
      </c>
      <c r="M9" s="119">
        <f>J9</f>
        <v>0.09327546296296302</v>
      </c>
      <c r="N9" s="122">
        <f>21/O9</f>
        <v>9.380816478471269</v>
      </c>
      <c r="O9" s="112">
        <f>M9/"01:00:00"</f>
        <v>2.2386111111111124</v>
      </c>
      <c r="P9" s="109" t="s">
        <v>179</v>
      </c>
    </row>
    <row r="10" spans="1:16" s="26" customFormat="1" ht="13.5">
      <c r="A10" s="154"/>
      <c r="B10" s="131"/>
      <c r="C10" s="115"/>
      <c r="D10" s="116"/>
      <c r="E10" s="115"/>
      <c r="F10" s="116"/>
      <c r="G10" s="115"/>
      <c r="H10" s="113"/>
      <c r="I10" s="52">
        <v>0.343275462962963</v>
      </c>
      <c r="J10" s="51">
        <f>21/K9</f>
        <v>9.380816478471269</v>
      </c>
      <c r="K10" s="113"/>
      <c r="L10" s="113"/>
      <c r="M10" s="120"/>
      <c r="N10" s="123"/>
      <c r="O10" s="113"/>
      <c r="P10" s="110"/>
    </row>
    <row r="11" spans="1:16" s="26" customFormat="1" ht="14.25" thickBot="1">
      <c r="A11" s="154"/>
      <c r="B11" s="132"/>
      <c r="C11" s="117" t="s">
        <v>163</v>
      </c>
      <c r="D11" s="118"/>
      <c r="E11" s="117" t="s">
        <v>164</v>
      </c>
      <c r="F11" s="118"/>
      <c r="G11" s="117"/>
      <c r="H11" s="114"/>
      <c r="I11" s="54">
        <v>0.35315972222222225</v>
      </c>
      <c r="J11" s="56">
        <v>44</v>
      </c>
      <c r="K11" s="114"/>
      <c r="L11" s="114"/>
      <c r="M11" s="121"/>
      <c r="N11" s="124"/>
      <c r="O11" s="114"/>
      <c r="P11" s="111"/>
    </row>
    <row r="12" spans="1:16" s="26" customFormat="1" ht="13.5">
      <c r="A12" s="154"/>
      <c r="B12" s="130">
        <v>114</v>
      </c>
      <c r="C12" s="128" t="s">
        <v>169</v>
      </c>
      <c r="D12" s="129"/>
      <c r="E12" s="128" t="s">
        <v>170</v>
      </c>
      <c r="F12" s="129"/>
      <c r="G12" s="128" t="s">
        <v>171</v>
      </c>
      <c r="H12" s="112" t="e">
        <f>#REF!/"01:00:00"</f>
        <v>#REF!</v>
      </c>
      <c r="I12" s="49">
        <v>0.25</v>
      </c>
      <c r="J12" s="48">
        <f>I13-I12</f>
        <v>0.09328703703703706</v>
      </c>
      <c r="K12" s="112">
        <f>J12/"01:00:00"</f>
        <v>2.2388888888888894</v>
      </c>
      <c r="L12" s="112" t="e">
        <f>#REF!/"01:00:00"</f>
        <v>#REF!</v>
      </c>
      <c r="M12" s="119">
        <f>J12</f>
        <v>0.09328703703703706</v>
      </c>
      <c r="N12" s="122">
        <f>21/O12</f>
        <v>9.379652605459055</v>
      </c>
      <c r="O12" s="112">
        <f>M12/"01:00:00"</f>
        <v>2.2388888888888894</v>
      </c>
      <c r="P12" s="109" t="s">
        <v>179</v>
      </c>
    </row>
    <row r="13" spans="1:16" s="26" customFormat="1" ht="13.5">
      <c r="A13" s="154"/>
      <c r="B13" s="131"/>
      <c r="C13" s="115"/>
      <c r="D13" s="116"/>
      <c r="E13" s="115"/>
      <c r="F13" s="116"/>
      <c r="G13" s="115"/>
      <c r="H13" s="113"/>
      <c r="I13" s="52">
        <v>0.34328703703703706</v>
      </c>
      <c r="J13" s="51">
        <f>21/K12</f>
        <v>9.379652605459055</v>
      </c>
      <c r="K13" s="113"/>
      <c r="L13" s="113"/>
      <c r="M13" s="120"/>
      <c r="N13" s="123"/>
      <c r="O13" s="113"/>
      <c r="P13" s="110"/>
    </row>
    <row r="14" spans="1:16" s="26" customFormat="1" ht="14.25" thickBot="1">
      <c r="A14" s="154"/>
      <c r="B14" s="132"/>
      <c r="C14" s="117" t="s">
        <v>172</v>
      </c>
      <c r="D14" s="118"/>
      <c r="E14" s="117" t="s">
        <v>173</v>
      </c>
      <c r="F14" s="118"/>
      <c r="G14" s="117"/>
      <c r="H14" s="114"/>
      <c r="I14" s="54">
        <v>0.35049768518518515</v>
      </c>
      <c r="J14" s="56">
        <v>60</v>
      </c>
      <c r="K14" s="114"/>
      <c r="L14" s="114"/>
      <c r="M14" s="121"/>
      <c r="N14" s="124"/>
      <c r="O14" s="114"/>
      <c r="P14" s="111"/>
    </row>
    <row r="15" spans="1:16" s="26" customFormat="1" ht="13.5">
      <c r="A15" s="154"/>
      <c r="B15" s="130">
        <v>113</v>
      </c>
      <c r="C15" s="128" t="s">
        <v>165</v>
      </c>
      <c r="D15" s="129"/>
      <c r="E15" s="128" t="s">
        <v>167</v>
      </c>
      <c r="F15" s="129"/>
      <c r="G15" s="128" t="s">
        <v>24</v>
      </c>
      <c r="H15" s="112" t="e">
        <f>#REF!/"01:00:00"</f>
        <v>#REF!</v>
      </c>
      <c r="I15" s="49">
        <v>0.25</v>
      </c>
      <c r="J15" s="48">
        <f>I16-I15</f>
        <v>0.09332175925925923</v>
      </c>
      <c r="K15" s="112">
        <f>J15/"01:00:00"</f>
        <v>2.2397222222222215</v>
      </c>
      <c r="L15" s="112" t="e">
        <f>#REF!/"01:00:00"</f>
        <v>#REF!</v>
      </c>
      <c r="M15" s="119">
        <f>J15</f>
        <v>0.09332175925925923</v>
      </c>
      <c r="N15" s="122">
        <f>21/O15</f>
        <v>9.376162718591099</v>
      </c>
      <c r="O15" s="112">
        <f>M15/"01:00:00"</f>
        <v>2.2397222222222215</v>
      </c>
      <c r="P15" s="109" t="s">
        <v>179</v>
      </c>
    </row>
    <row r="16" spans="1:16" s="26" customFormat="1" ht="13.5">
      <c r="A16" s="154"/>
      <c r="B16" s="131"/>
      <c r="C16" s="115"/>
      <c r="D16" s="116"/>
      <c r="E16" s="115"/>
      <c r="F16" s="116"/>
      <c r="G16" s="115"/>
      <c r="H16" s="113"/>
      <c r="I16" s="52">
        <v>0.34332175925925923</v>
      </c>
      <c r="J16" s="51">
        <f>21/K15</f>
        <v>9.376162718591099</v>
      </c>
      <c r="K16" s="113"/>
      <c r="L16" s="113"/>
      <c r="M16" s="120"/>
      <c r="N16" s="123"/>
      <c r="O16" s="113"/>
      <c r="P16" s="110"/>
    </row>
    <row r="17" spans="1:16" s="26" customFormat="1" ht="14.25" thickBot="1">
      <c r="A17" s="155"/>
      <c r="B17" s="132"/>
      <c r="C17" s="117" t="s">
        <v>166</v>
      </c>
      <c r="D17" s="118"/>
      <c r="E17" s="117" t="s">
        <v>168</v>
      </c>
      <c r="F17" s="118"/>
      <c r="G17" s="117"/>
      <c r="H17" s="114"/>
      <c r="I17" s="54">
        <v>0.3530555555555555</v>
      </c>
      <c r="J17" s="56">
        <v>48</v>
      </c>
      <c r="K17" s="114"/>
      <c r="L17" s="114"/>
      <c r="M17" s="121"/>
      <c r="N17" s="124"/>
      <c r="O17" s="114"/>
      <c r="P17" s="111"/>
    </row>
  </sheetData>
  <mergeCells count="53">
    <mergeCell ref="M12:M14"/>
    <mergeCell ref="L15:L17"/>
    <mergeCell ref="M15:M17"/>
    <mergeCell ref="L12:L14"/>
    <mergeCell ref="K12:K14"/>
    <mergeCell ref="H12:H14"/>
    <mergeCell ref="G12:G14"/>
    <mergeCell ref="E15:F16"/>
    <mergeCell ref="G15:G17"/>
    <mergeCell ref="B12:B14"/>
    <mergeCell ref="E12:F13"/>
    <mergeCell ref="H15:H17"/>
    <mergeCell ref="B15:B17"/>
    <mergeCell ref="B9:B11"/>
    <mergeCell ref="E9:F10"/>
    <mergeCell ref="G9:G11"/>
    <mergeCell ref="C5:D7"/>
    <mergeCell ref="C8:D8"/>
    <mergeCell ref="E8:F8"/>
    <mergeCell ref="N4:P4"/>
    <mergeCell ref="I5:J5"/>
    <mergeCell ref="N5:N8"/>
    <mergeCell ref="P5:P8"/>
    <mergeCell ref="A4:M4"/>
    <mergeCell ref="M5:M8"/>
    <mergeCell ref="A5:A8"/>
    <mergeCell ref="B5:B8"/>
    <mergeCell ref="E5:F7"/>
    <mergeCell ref="G5:G8"/>
    <mergeCell ref="A9:A17"/>
    <mergeCell ref="C9:D10"/>
    <mergeCell ref="N9:N11"/>
    <mergeCell ref="O9:O11"/>
    <mergeCell ref="C15:D16"/>
    <mergeCell ref="N15:N17"/>
    <mergeCell ref="O15:O17"/>
    <mergeCell ref="L9:L11"/>
    <mergeCell ref="M9:M11"/>
    <mergeCell ref="H9:H11"/>
    <mergeCell ref="P9:P11"/>
    <mergeCell ref="C11:D11"/>
    <mergeCell ref="E11:F11"/>
    <mergeCell ref="C12:D13"/>
    <mergeCell ref="N12:N14"/>
    <mergeCell ref="O12:O14"/>
    <mergeCell ref="P12:P14"/>
    <mergeCell ref="C14:D14"/>
    <mergeCell ref="E14:F14"/>
    <mergeCell ref="K9:K11"/>
    <mergeCell ref="P15:P17"/>
    <mergeCell ref="C17:D17"/>
    <mergeCell ref="E17:F17"/>
    <mergeCell ref="K15:K1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2009-06-16T09:02:09Z</cp:lastPrinted>
  <dcterms:created xsi:type="dcterms:W3CDTF">2007-07-24T02:59:00Z</dcterms:created>
  <dcterms:modified xsi:type="dcterms:W3CDTF">2009-06-16T09:13:38Z</dcterms:modified>
  <cp:category/>
  <cp:version/>
  <cp:contentType/>
  <cp:contentStatus/>
</cp:coreProperties>
</file>